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900高体連バレーボール専門部関係\"/>
    </mc:Choice>
  </mc:AlternateContent>
  <workbookProtection workbookAlgorithmName="SHA-512" workbookHashValue="Fzx55yxlXbH8KOa9otiLg1F5uvGervHlj5aEh1gS/bleQvFobjevixqQ0F3p/cRbQOoAqB6YGt9bR+1JkHPcYw==" workbookSaltValue="rTrWdPQxG4LCHYQfg2zmFQ==" workbookSpinCount="100000" lockStructure="1"/>
  <bookViews>
    <workbookView xWindow="0" yWindow="4050" windowWidth="19185" windowHeight="6495" tabRatio="858" activeTab="3"/>
  </bookViews>
  <sheets>
    <sheet name="2021最初に読んでください" sheetId="36" r:id="rId1"/>
    <sheet name="2021高体連会長依頼文書" sheetId="37" r:id="rId2"/>
    <sheet name="2021バレーＡ表" sheetId="30" r:id="rId3"/>
    <sheet name="2021バレーＢ表" sheetId="31" r:id="rId4"/>
    <sheet name="2021バレーＣ表" sheetId="32" r:id="rId5"/>
    <sheet name="2021バレーＥ表" sheetId="29" r:id="rId6"/>
    <sheet name="リレーシート" sheetId="38" state="hidden" r:id="rId7"/>
    <sheet name="2021-Ⅰ期領収書" sheetId="33" r:id="rId8"/>
    <sheet name="2021-Ⅱ期領収書" sheetId="34" r:id="rId9"/>
    <sheet name="2021-Ⅲ期領収書" sheetId="35" r:id="rId10"/>
  </sheets>
  <definedNames>
    <definedName name="_xlnm.Print_Area" localSheetId="7">'2021-Ⅰ期領収書'!$A$1:$G$29</definedName>
    <definedName name="_xlnm.Print_Area" localSheetId="8">'2021-Ⅱ期領収書'!$A$1:$G$29</definedName>
    <definedName name="_xlnm.Print_Area" localSheetId="9">'2021-Ⅲ期領収書'!$A$1:$G$35</definedName>
    <definedName name="_xlnm.Print_Area" localSheetId="2">'2021バレーＡ表'!$A$1:$AF$42</definedName>
    <definedName name="_xlnm.Print_Area" localSheetId="3">'2021バレーＢ表'!$A$1:$Q$113</definedName>
    <definedName name="_xlnm.Print_Area" localSheetId="4">'2021バレーＣ表'!$A$1:$J$40</definedName>
    <definedName name="_xlnm.Print_Area" localSheetId="5">'2021バレーＥ表'!$B$1:$U$123,'2021バレーＥ表'!$BB$9:$BR$23</definedName>
    <definedName name="_xlnm.Print_Area" localSheetId="1">'2021高体連会長依頼文書'!$A$1:$H$36</definedName>
  </definedNames>
  <calcPr calcId="152511"/>
</workbook>
</file>

<file path=xl/calcChain.xml><?xml version="1.0" encoding="utf-8"?>
<calcChain xmlns="http://schemas.openxmlformats.org/spreadsheetml/2006/main">
  <c r="D45" i="38" l="1"/>
  <c r="F45" i="38"/>
  <c r="H45" i="38"/>
  <c r="J45" i="38"/>
  <c r="D44" i="38"/>
  <c r="F44" i="38"/>
  <c r="H44" i="38"/>
  <c r="J44" i="38"/>
  <c r="D43" i="38"/>
  <c r="F43" i="38"/>
  <c r="H43" i="38"/>
  <c r="J43" i="38"/>
  <c r="D42" i="38"/>
  <c r="F42" i="38"/>
  <c r="H42" i="38"/>
  <c r="J42" i="38"/>
  <c r="D41" i="38"/>
  <c r="F41" i="38"/>
  <c r="H41" i="38"/>
  <c r="J41" i="38"/>
  <c r="D37" i="38"/>
  <c r="F37" i="38"/>
  <c r="H37" i="38"/>
  <c r="J37" i="38"/>
  <c r="D36" i="38"/>
  <c r="F36" i="38"/>
  <c r="H36" i="38"/>
  <c r="J36" i="38"/>
  <c r="D35" i="38"/>
  <c r="F35" i="38"/>
  <c r="H35" i="38"/>
  <c r="J35" i="38"/>
  <c r="D34" i="38"/>
  <c r="F34" i="38"/>
  <c r="H34" i="38"/>
  <c r="J34" i="38"/>
  <c r="D38" i="38"/>
  <c r="F38" i="38"/>
  <c r="H38" i="38"/>
  <c r="J38" i="38"/>
  <c r="C31" i="38"/>
  <c r="D31" i="38"/>
  <c r="F31" i="38"/>
  <c r="G31" i="38"/>
  <c r="H31" i="38"/>
  <c r="J31" i="38"/>
  <c r="D30" i="38"/>
  <c r="F30" i="38"/>
  <c r="H30" i="38"/>
  <c r="J30" i="38"/>
  <c r="C29" i="38"/>
  <c r="D29" i="38"/>
  <c r="E29" i="38"/>
  <c r="F29" i="38"/>
  <c r="G29" i="38"/>
  <c r="H29" i="38"/>
  <c r="J29" i="38"/>
  <c r="C28" i="38"/>
  <c r="D28" i="38"/>
  <c r="E28" i="38"/>
  <c r="F28" i="38"/>
  <c r="G28" i="38"/>
  <c r="H28" i="38"/>
  <c r="J28" i="38"/>
  <c r="C27" i="38"/>
  <c r="D27" i="38"/>
  <c r="E27" i="38"/>
  <c r="F27" i="38"/>
  <c r="G27" i="38"/>
  <c r="H27" i="38"/>
  <c r="J27" i="38"/>
  <c r="D24" i="38"/>
  <c r="F24" i="38"/>
  <c r="H24" i="38"/>
  <c r="J24" i="38"/>
  <c r="D23" i="38"/>
  <c r="F23" i="38"/>
  <c r="H23" i="38"/>
  <c r="J23" i="38"/>
  <c r="D22" i="38"/>
  <c r="F22" i="38"/>
  <c r="H22" i="38"/>
  <c r="J22" i="38"/>
  <c r="D21" i="38"/>
  <c r="F21" i="38"/>
  <c r="H21" i="38"/>
  <c r="J21" i="38"/>
  <c r="D20" i="38"/>
  <c r="F20" i="38"/>
  <c r="H20" i="38"/>
  <c r="J20" i="38"/>
  <c r="N10" i="38"/>
  <c r="P10" i="38"/>
  <c r="R10" i="38"/>
  <c r="T10" i="38"/>
  <c r="V10" i="38"/>
  <c r="N9" i="38"/>
  <c r="P9" i="38"/>
  <c r="R9" i="38"/>
  <c r="T9" i="38"/>
  <c r="V9" i="38"/>
  <c r="N8" i="38"/>
  <c r="P8" i="38"/>
  <c r="R8" i="38"/>
  <c r="T8" i="38"/>
  <c r="V8" i="38"/>
  <c r="N7" i="38"/>
  <c r="P7" i="38"/>
  <c r="R7" i="38"/>
  <c r="T7" i="38"/>
  <c r="V7" i="38"/>
  <c r="N6" i="38"/>
  <c r="P6" i="38"/>
  <c r="R6" i="38"/>
  <c r="T6" i="38"/>
  <c r="V6" i="38"/>
  <c r="D17" i="38"/>
  <c r="F17" i="38"/>
  <c r="H17" i="38"/>
  <c r="J17" i="38"/>
  <c r="D16" i="38"/>
  <c r="F16" i="38"/>
  <c r="H16" i="38"/>
  <c r="J16" i="38"/>
  <c r="D15" i="38"/>
  <c r="F15" i="38"/>
  <c r="H15" i="38"/>
  <c r="J15" i="38"/>
  <c r="D14" i="38"/>
  <c r="F14" i="38"/>
  <c r="H14" i="38"/>
  <c r="J14" i="38"/>
  <c r="D13" i="38"/>
  <c r="F13" i="38"/>
  <c r="H13" i="38"/>
  <c r="J13" i="38"/>
  <c r="D10" i="38"/>
  <c r="F10" i="38"/>
  <c r="H10" i="38"/>
  <c r="J10" i="38"/>
  <c r="Z5" i="31"/>
  <c r="X5" i="31"/>
  <c r="E31" i="38" s="1"/>
  <c r="V5" i="31"/>
  <c r="D9" i="38"/>
  <c r="F9" i="38"/>
  <c r="H9" i="38"/>
  <c r="J9" i="38"/>
  <c r="D8" i="38"/>
  <c r="F8" i="38"/>
  <c r="H8" i="38"/>
  <c r="J8" i="38"/>
  <c r="D7" i="38"/>
  <c r="F7" i="38"/>
  <c r="H7" i="38"/>
  <c r="J7" i="38"/>
  <c r="D6" i="38"/>
  <c r="F6" i="38"/>
  <c r="H6" i="38"/>
  <c r="J6" i="38"/>
  <c r="C2" i="38"/>
  <c r="BN5" i="31" l="1"/>
  <c r="G30" i="38" s="1"/>
  <c r="BL5" i="31"/>
  <c r="E30" i="38" s="1"/>
  <c r="BJ5" i="31"/>
  <c r="C30" i="38" s="1"/>
  <c r="BP5" i="31"/>
  <c r="I30" i="38" s="1"/>
  <c r="BF5" i="31"/>
  <c r="I29" i="38" s="1"/>
  <c r="AV5" i="31"/>
  <c r="I28" i="38" s="1"/>
  <c r="AL5" i="31"/>
  <c r="I27" i="38" s="1"/>
  <c r="AD123" i="29" l="1"/>
  <c r="AC123" i="29"/>
  <c r="AB123" i="29"/>
  <c r="AA123" i="29"/>
  <c r="Z123" i="29"/>
  <c r="Y123" i="29"/>
  <c r="X123" i="29"/>
  <c r="AD122" i="29"/>
  <c r="AC122" i="29"/>
  <c r="AB122" i="29"/>
  <c r="AA122" i="29"/>
  <c r="Z122" i="29"/>
  <c r="Y122" i="29"/>
  <c r="X122" i="29"/>
  <c r="AD121" i="29"/>
  <c r="AC121" i="29"/>
  <c r="AB121" i="29"/>
  <c r="AA121" i="29"/>
  <c r="Z121" i="29"/>
  <c r="Y121" i="29"/>
  <c r="X121" i="29"/>
  <c r="AD120" i="29"/>
  <c r="AC120" i="29"/>
  <c r="AB120" i="29"/>
  <c r="AA120" i="29"/>
  <c r="Z120" i="29"/>
  <c r="Y120" i="29"/>
  <c r="X120" i="29"/>
  <c r="AD119" i="29"/>
  <c r="AC119" i="29"/>
  <c r="AB119" i="29"/>
  <c r="AA119" i="29"/>
  <c r="Z119" i="29"/>
  <c r="Y119" i="29"/>
  <c r="X119" i="29"/>
  <c r="AD118" i="29"/>
  <c r="AC118" i="29"/>
  <c r="AB118" i="29"/>
  <c r="AA118" i="29"/>
  <c r="Z118" i="29"/>
  <c r="Y118" i="29"/>
  <c r="X118" i="29"/>
  <c r="AD117" i="29"/>
  <c r="AC117" i="29"/>
  <c r="AB117" i="29"/>
  <c r="AA117" i="29"/>
  <c r="Z117" i="29"/>
  <c r="Y117" i="29"/>
  <c r="X117" i="29"/>
  <c r="AD116" i="29"/>
  <c r="AC116" i="29"/>
  <c r="AB116" i="29"/>
  <c r="AA116" i="29"/>
  <c r="Z116" i="29"/>
  <c r="Y116" i="29"/>
  <c r="X116" i="29"/>
  <c r="AD115" i="29"/>
  <c r="AC115" i="29"/>
  <c r="AB115" i="29"/>
  <c r="AA115" i="29"/>
  <c r="Z115" i="29"/>
  <c r="Y115" i="29"/>
  <c r="X115" i="29"/>
  <c r="AD114" i="29"/>
  <c r="AC114" i="29"/>
  <c r="AB114" i="29"/>
  <c r="AA114" i="29"/>
  <c r="Z114" i="29"/>
  <c r="Y114" i="29"/>
  <c r="X114" i="29"/>
  <c r="AD113" i="29"/>
  <c r="AC113" i="29"/>
  <c r="AB113" i="29"/>
  <c r="AA113" i="29"/>
  <c r="Z113" i="29"/>
  <c r="Y113" i="29"/>
  <c r="X113" i="29"/>
  <c r="AD112" i="29"/>
  <c r="AC112" i="29"/>
  <c r="AB112" i="29"/>
  <c r="AA112" i="29"/>
  <c r="Z112" i="29"/>
  <c r="Y112" i="29"/>
  <c r="X112" i="29"/>
  <c r="AD111" i="29"/>
  <c r="AC111" i="29"/>
  <c r="AB111" i="29"/>
  <c r="AA111" i="29"/>
  <c r="Z111" i="29"/>
  <c r="Y111" i="29"/>
  <c r="X111" i="29"/>
  <c r="AD110" i="29"/>
  <c r="AC110" i="29"/>
  <c r="AB110" i="29"/>
  <c r="AA110" i="29"/>
  <c r="Z110" i="29"/>
  <c r="Y110" i="29"/>
  <c r="X110" i="29"/>
  <c r="AD109" i="29"/>
  <c r="AC109" i="29"/>
  <c r="AB109" i="29"/>
  <c r="AA109" i="29"/>
  <c r="Z109" i="29"/>
  <c r="Y109" i="29"/>
  <c r="X109" i="29"/>
  <c r="AD108" i="29"/>
  <c r="AC108" i="29"/>
  <c r="AB108" i="29"/>
  <c r="AA108" i="29"/>
  <c r="Z108" i="29"/>
  <c r="Y108" i="29"/>
  <c r="X108" i="29"/>
  <c r="AD107" i="29"/>
  <c r="AC107" i="29"/>
  <c r="AB107" i="29"/>
  <c r="AA107" i="29"/>
  <c r="Z107" i="29"/>
  <c r="Y107" i="29"/>
  <c r="X107" i="29"/>
  <c r="AD106" i="29"/>
  <c r="AC106" i="29"/>
  <c r="AB106" i="29"/>
  <c r="AA106" i="29"/>
  <c r="Z106" i="29"/>
  <c r="Y106" i="29"/>
  <c r="X106" i="29"/>
  <c r="AD105" i="29"/>
  <c r="AC105" i="29"/>
  <c r="AB105" i="29"/>
  <c r="AA105" i="29"/>
  <c r="Z105" i="29"/>
  <c r="Y105" i="29"/>
  <c r="X105" i="29"/>
  <c r="AD104" i="29"/>
  <c r="AC104" i="29"/>
  <c r="AB104" i="29"/>
  <c r="AA104" i="29"/>
  <c r="Z104" i="29"/>
  <c r="Y104" i="29"/>
  <c r="X104" i="29"/>
  <c r="AD103" i="29"/>
  <c r="AC103" i="29"/>
  <c r="AB103" i="29"/>
  <c r="AA103" i="29"/>
  <c r="Z103" i="29"/>
  <c r="Y103" i="29"/>
  <c r="X103" i="29"/>
  <c r="AD102" i="29"/>
  <c r="AC102" i="29"/>
  <c r="AB102" i="29"/>
  <c r="AA102" i="29"/>
  <c r="Z102" i="29"/>
  <c r="Y102" i="29"/>
  <c r="X102" i="29"/>
  <c r="AD101" i="29"/>
  <c r="AC101" i="29"/>
  <c r="AB101" i="29"/>
  <c r="AA101" i="29"/>
  <c r="Z101" i="29"/>
  <c r="Y101" i="29"/>
  <c r="X101" i="29"/>
  <c r="AD100" i="29"/>
  <c r="AC100" i="29"/>
  <c r="AB100" i="29"/>
  <c r="AA100" i="29"/>
  <c r="Z100" i="29"/>
  <c r="Y100" i="29"/>
  <c r="X100" i="29"/>
  <c r="AD99" i="29"/>
  <c r="AC99" i="29"/>
  <c r="AB99" i="29"/>
  <c r="AA99" i="29"/>
  <c r="Z99" i="29"/>
  <c r="Y99" i="29"/>
  <c r="X99" i="29"/>
  <c r="AD98" i="29"/>
  <c r="AC98" i="29"/>
  <c r="AB98" i="29"/>
  <c r="AA98" i="29"/>
  <c r="Z98" i="29"/>
  <c r="Y98" i="29"/>
  <c r="X98" i="29"/>
  <c r="AD97" i="29"/>
  <c r="AC97" i="29"/>
  <c r="AB97" i="29"/>
  <c r="AA97" i="29"/>
  <c r="Z97" i="29"/>
  <c r="Y97" i="29"/>
  <c r="X97" i="29"/>
  <c r="AD96" i="29"/>
  <c r="AC96" i="29"/>
  <c r="AB96" i="29"/>
  <c r="AA96" i="29"/>
  <c r="Z96" i="29"/>
  <c r="Y96" i="29"/>
  <c r="X96" i="29"/>
  <c r="AD95" i="29"/>
  <c r="AC95" i="29"/>
  <c r="AB95" i="29"/>
  <c r="AA95" i="29"/>
  <c r="Z95" i="29"/>
  <c r="Y95" i="29"/>
  <c r="X95" i="29"/>
  <c r="AD94" i="29"/>
  <c r="AC94" i="29"/>
  <c r="AB94" i="29"/>
  <c r="AA94" i="29"/>
  <c r="Z94" i="29"/>
  <c r="Y94" i="29"/>
  <c r="X94" i="29"/>
  <c r="AD93" i="29"/>
  <c r="AC93" i="29"/>
  <c r="AB93" i="29"/>
  <c r="AA93" i="29"/>
  <c r="Z93" i="29"/>
  <c r="Y93" i="29"/>
  <c r="X93" i="29"/>
  <c r="AD92" i="29"/>
  <c r="AC92" i="29"/>
  <c r="AB92" i="29"/>
  <c r="AA92" i="29"/>
  <c r="Z92" i="29"/>
  <c r="Y92" i="29"/>
  <c r="X92" i="29"/>
  <c r="AD91" i="29"/>
  <c r="AC91" i="29"/>
  <c r="AB91" i="29"/>
  <c r="AA91" i="29"/>
  <c r="Z91" i="29"/>
  <c r="Y91" i="29"/>
  <c r="X91" i="29"/>
  <c r="AD90" i="29"/>
  <c r="AC90" i="29"/>
  <c r="AB90" i="29"/>
  <c r="AA90" i="29"/>
  <c r="Z90" i="29"/>
  <c r="Y90" i="29"/>
  <c r="X90" i="29"/>
  <c r="AD89" i="29"/>
  <c r="AC89" i="29"/>
  <c r="AB89" i="29"/>
  <c r="AA89" i="29"/>
  <c r="Z89" i="29"/>
  <c r="Y89" i="29"/>
  <c r="X89" i="29"/>
  <c r="AD88" i="29"/>
  <c r="AC88" i="29"/>
  <c r="AB88" i="29"/>
  <c r="AA88" i="29"/>
  <c r="Z88" i="29"/>
  <c r="Y88" i="29"/>
  <c r="X88" i="29"/>
  <c r="AD87" i="29"/>
  <c r="AC87" i="29"/>
  <c r="AB87" i="29"/>
  <c r="AA87" i="29"/>
  <c r="Z87" i="29"/>
  <c r="Y87" i="29"/>
  <c r="X87" i="29"/>
  <c r="AD86" i="29"/>
  <c r="AC86" i="29"/>
  <c r="AB86" i="29"/>
  <c r="AA86" i="29"/>
  <c r="Z86" i="29"/>
  <c r="Y86" i="29"/>
  <c r="X86" i="29"/>
  <c r="AD85" i="29"/>
  <c r="AC85" i="29"/>
  <c r="AB85" i="29"/>
  <c r="AA85" i="29"/>
  <c r="Z85" i="29"/>
  <c r="Y85" i="29"/>
  <c r="X85" i="29"/>
  <c r="AD84" i="29"/>
  <c r="AC84" i="29"/>
  <c r="AB84" i="29"/>
  <c r="AA84" i="29"/>
  <c r="Z84" i="29"/>
  <c r="Y84" i="29"/>
  <c r="X84" i="29"/>
  <c r="AD83" i="29"/>
  <c r="AC83" i="29"/>
  <c r="AB83" i="29"/>
  <c r="AA83" i="29"/>
  <c r="Z83" i="29"/>
  <c r="Y83" i="29"/>
  <c r="X83" i="29"/>
  <c r="AD82" i="29"/>
  <c r="AC82" i="29"/>
  <c r="AB82" i="29"/>
  <c r="AA82" i="29"/>
  <c r="Z82" i="29"/>
  <c r="Y82" i="29"/>
  <c r="X82" i="29"/>
  <c r="AD81" i="29"/>
  <c r="AC81" i="29"/>
  <c r="AB81" i="29"/>
  <c r="AA81" i="29"/>
  <c r="Z81" i="29"/>
  <c r="Y81" i="29"/>
  <c r="X81" i="29"/>
  <c r="AD80" i="29"/>
  <c r="AC80" i="29"/>
  <c r="AB80" i="29"/>
  <c r="AA80" i="29"/>
  <c r="Z80" i="29"/>
  <c r="Y80" i="29"/>
  <c r="X80" i="29"/>
  <c r="AD79" i="29"/>
  <c r="AC79" i="29"/>
  <c r="AB79" i="29"/>
  <c r="AA79" i="29"/>
  <c r="Z79" i="29"/>
  <c r="Y79" i="29"/>
  <c r="X79" i="29"/>
  <c r="AD78" i="29"/>
  <c r="AC78" i="29"/>
  <c r="AB78" i="29"/>
  <c r="AA78" i="29"/>
  <c r="Z78" i="29"/>
  <c r="Y78" i="29"/>
  <c r="X78" i="29"/>
  <c r="AD77" i="29"/>
  <c r="AC77" i="29"/>
  <c r="AB77" i="29"/>
  <c r="AA77" i="29"/>
  <c r="Z77" i="29"/>
  <c r="Y77" i="29"/>
  <c r="X77" i="29"/>
  <c r="AD76" i="29"/>
  <c r="AC76" i="29"/>
  <c r="AB76" i="29"/>
  <c r="AA76" i="29"/>
  <c r="Z76" i="29"/>
  <c r="Y76" i="29"/>
  <c r="X76" i="29"/>
  <c r="AD75" i="29"/>
  <c r="AC75" i="29"/>
  <c r="AB75" i="29"/>
  <c r="AA75" i="29"/>
  <c r="Z75" i="29"/>
  <c r="Y75" i="29"/>
  <c r="X75" i="29"/>
  <c r="AD74" i="29"/>
  <c r="AC74" i="29"/>
  <c r="AB74" i="29"/>
  <c r="AA74" i="29"/>
  <c r="Z74" i="29"/>
  <c r="Y74" i="29"/>
  <c r="X74" i="29"/>
  <c r="AD73" i="29"/>
  <c r="AC73" i="29"/>
  <c r="AB73" i="29"/>
  <c r="AA73" i="29"/>
  <c r="Z73" i="29"/>
  <c r="Y73" i="29"/>
  <c r="X73" i="29"/>
  <c r="AD72" i="29"/>
  <c r="AC72" i="29"/>
  <c r="AB72" i="29"/>
  <c r="AA72" i="29"/>
  <c r="Z72" i="29"/>
  <c r="Y72" i="29"/>
  <c r="X72" i="29"/>
  <c r="AD71" i="29"/>
  <c r="AC71" i="29"/>
  <c r="AB71" i="29"/>
  <c r="AA71" i="29"/>
  <c r="Z71" i="29"/>
  <c r="Y71" i="29"/>
  <c r="X71" i="29"/>
  <c r="AD70" i="29"/>
  <c r="AC70" i="29"/>
  <c r="AB70" i="29"/>
  <c r="AA70" i="29"/>
  <c r="Z70" i="29"/>
  <c r="Y70" i="29"/>
  <c r="X70" i="29"/>
  <c r="AD69" i="29"/>
  <c r="AC69" i="29"/>
  <c r="AB69" i="29"/>
  <c r="AA69" i="29"/>
  <c r="Z69" i="29"/>
  <c r="Y69" i="29"/>
  <c r="X69" i="29"/>
  <c r="AD68" i="29"/>
  <c r="AC68" i="29"/>
  <c r="AB68" i="29"/>
  <c r="AA68" i="29"/>
  <c r="Z68" i="29"/>
  <c r="Y68" i="29"/>
  <c r="X68" i="29"/>
  <c r="AD67" i="29"/>
  <c r="AC67" i="29"/>
  <c r="AB67" i="29"/>
  <c r="AA67" i="29"/>
  <c r="Z67" i="29"/>
  <c r="Y67" i="29"/>
  <c r="X67" i="29"/>
  <c r="AD66" i="29"/>
  <c r="AC66" i="29"/>
  <c r="AB66" i="29"/>
  <c r="AA66" i="29"/>
  <c r="Z66" i="29"/>
  <c r="Y66" i="29"/>
  <c r="X66" i="29"/>
  <c r="AD65" i="29"/>
  <c r="AC65" i="29"/>
  <c r="AB65" i="29"/>
  <c r="AA65" i="29"/>
  <c r="Z65" i="29"/>
  <c r="Y65" i="29"/>
  <c r="X65" i="29"/>
  <c r="AD64" i="29"/>
  <c r="AC64" i="29"/>
  <c r="AB64" i="29"/>
  <c r="AA64" i="29"/>
  <c r="Z64" i="29"/>
  <c r="Y64" i="29"/>
  <c r="X64" i="29"/>
  <c r="AD63" i="29"/>
  <c r="AC63" i="29"/>
  <c r="AB63" i="29"/>
  <c r="AA63" i="29"/>
  <c r="Z63" i="29"/>
  <c r="Y63" i="29"/>
  <c r="X63" i="29"/>
  <c r="AD62" i="29"/>
  <c r="AC62" i="29"/>
  <c r="AB62" i="29"/>
  <c r="AA62" i="29"/>
  <c r="Z62" i="29"/>
  <c r="Y62" i="29"/>
  <c r="X62" i="29"/>
  <c r="AD61" i="29"/>
  <c r="AC61" i="29"/>
  <c r="AB61" i="29"/>
  <c r="AA61" i="29"/>
  <c r="Z61" i="29"/>
  <c r="Y61" i="29"/>
  <c r="X61" i="29"/>
  <c r="AD60" i="29"/>
  <c r="AC60" i="29"/>
  <c r="AB60" i="29"/>
  <c r="AA60" i="29"/>
  <c r="Z60" i="29"/>
  <c r="Y60" i="29"/>
  <c r="X60" i="29"/>
  <c r="AD59" i="29"/>
  <c r="AC59" i="29"/>
  <c r="AB59" i="29"/>
  <c r="AA59" i="29"/>
  <c r="Z59" i="29"/>
  <c r="Y59" i="29"/>
  <c r="X59" i="29"/>
  <c r="AD58" i="29"/>
  <c r="AC58" i="29"/>
  <c r="AB58" i="29"/>
  <c r="AA58" i="29"/>
  <c r="Z58" i="29"/>
  <c r="Y58" i="29"/>
  <c r="X58" i="29"/>
  <c r="AD57" i="29"/>
  <c r="AC57" i="29"/>
  <c r="AB57" i="29"/>
  <c r="AA57" i="29"/>
  <c r="Z57" i="29"/>
  <c r="Y57" i="29"/>
  <c r="X57" i="29"/>
  <c r="AD56" i="29"/>
  <c r="AC56" i="29"/>
  <c r="AB56" i="29"/>
  <c r="AA56" i="29"/>
  <c r="Z56" i="29"/>
  <c r="Y56" i="29"/>
  <c r="X56" i="29"/>
  <c r="AD55" i="29"/>
  <c r="AC55" i="29"/>
  <c r="AB55" i="29"/>
  <c r="AA55" i="29"/>
  <c r="Z55" i="29"/>
  <c r="Y55" i="29"/>
  <c r="X55" i="29"/>
  <c r="AD54" i="29"/>
  <c r="AC54" i="29"/>
  <c r="AB54" i="29"/>
  <c r="AA54" i="29"/>
  <c r="Z54" i="29"/>
  <c r="Y54" i="29"/>
  <c r="X54" i="29"/>
  <c r="AD53" i="29"/>
  <c r="AC53" i="29"/>
  <c r="AB53" i="29"/>
  <c r="AA53" i="29"/>
  <c r="Z53" i="29"/>
  <c r="Y53" i="29"/>
  <c r="X53" i="29"/>
  <c r="AD52" i="29"/>
  <c r="AC52" i="29"/>
  <c r="AB52" i="29"/>
  <c r="AA52" i="29"/>
  <c r="Z52" i="29"/>
  <c r="Y52" i="29"/>
  <c r="X52" i="29"/>
  <c r="AD51" i="29"/>
  <c r="AC51" i="29"/>
  <c r="AB51" i="29"/>
  <c r="AA51" i="29"/>
  <c r="Z51" i="29"/>
  <c r="Y51" i="29"/>
  <c r="X51" i="29"/>
  <c r="AD50" i="29"/>
  <c r="AC50" i="29"/>
  <c r="AB50" i="29"/>
  <c r="AA50" i="29"/>
  <c r="Z50" i="29"/>
  <c r="Y50" i="29"/>
  <c r="X50" i="29"/>
  <c r="AD49" i="29"/>
  <c r="AC49" i="29"/>
  <c r="AB49" i="29"/>
  <c r="AA49" i="29"/>
  <c r="Z49" i="29"/>
  <c r="Y49" i="29"/>
  <c r="X49" i="29"/>
  <c r="AD48" i="29"/>
  <c r="AC48" i="29"/>
  <c r="AB48" i="29"/>
  <c r="AA48" i="29"/>
  <c r="Z48" i="29"/>
  <c r="Y48" i="29"/>
  <c r="X48" i="29"/>
  <c r="AD47" i="29"/>
  <c r="AC47" i="29"/>
  <c r="AB47" i="29"/>
  <c r="AA47" i="29"/>
  <c r="Z47" i="29"/>
  <c r="Y47" i="29"/>
  <c r="X47" i="29"/>
  <c r="AD46" i="29"/>
  <c r="AC46" i="29"/>
  <c r="AB46" i="29"/>
  <c r="AA46" i="29"/>
  <c r="Z46" i="29"/>
  <c r="Y46" i="29"/>
  <c r="X46" i="29"/>
  <c r="AD45" i="29"/>
  <c r="AC45" i="29"/>
  <c r="AB45" i="29"/>
  <c r="AA45" i="29"/>
  <c r="Z45" i="29"/>
  <c r="Y45" i="29"/>
  <c r="X45" i="29"/>
  <c r="AD44" i="29"/>
  <c r="AC44" i="29"/>
  <c r="AB44" i="29"/>
  <c r="AA44" i="29"/>
  <c r="Z44" i="29"/>
  <c r="Y44" i="29"/>
  <c r="X44" i="29"/>
  <c r="AD43" i="29"/>
  <c r="AC43" i="29"/>
  <c r="AB43" i="29"/>
  <c r="AA43" i="29"/>
  <c r="Z43" i="29"/>
  <c r="Y43" i="29"/>
  <c r="X43" i="29"/>
  <c r="AD42" i="29"/>
  <c r="AC42" i="29"/>
  <c r="AB42" i="29"/>
  <c r="AA42" i="29"/>
  <c r="Z42" i="29"/>
  <c r="Y42" i="29"/>
  <c r="X42" i="29"/>
  <c r="AD41" i="29"/>
  <c r="AC41" i="29"/>
  <c r="AB41" i="29"/>
  <c r="AA41" i="29"/>
  <c r="Z41" i="29"/>
  <c r="Y41" i="29"/>
  <c r="X41" i="29"/>
  <c r="AD40" i="29"/>
  <c r="AC40" i="29"/>
  <c r="AB40" i="29"/>
  <c r="AA40" i="29"/>
  <c r="Z40" i="29"/>
  <c r="Y40" i="29"/>
  <c r="X40" i="29"/>
  <c r="AD39" i="29"/>
  <c r="AC39" i="29"/>
  <c r="AB39" i="29"/>
  <c r="AA39" i="29"/>
  <c r="Z39" i="29"/>
  <c r="Y39" i="29"/>
  <c r="X39" i="29"/>
  <c r="AD38" i="29"/>
  <c r="AC38" i="29"/>
  <c r="AB38" i="29"/>
  <c r="AA38" i="29"/>
  <c r="Z38" i="29"/>
  <c r="Y38" i="29"/>
  <c r="X38" i="29"/>
  <c r="AD37" i="29"/>
  <c r="AC37" i="29"/>
  <c r="AB37" i="29"/>
  <c r="AA37" i="29"/>
  <c r="Z37" i="29"/>
  <c r="Y37" i="29"/>
  <c r="X37" i="29"/>
  <c r="AD36" i="29"/>
  <c r="AC36" i="29"/>
  <c r="AB36" i="29"/>
  <c r="AA36" i="29"/>
  <c r="Z36" i="29"/>
  <c r="Y36" i="29"/>
  <c r="X36" i="29"/>
  <c r="AD35" i="29"/>
  <c r="AC35" i="29"/>
  <c r="AB35" i="29"/>
  <c r="AA35" i="29"/>
  <c r="Z35" i="29"/>
  <c r="Y35" i="29"/>
  <c r="X35" i="29"/>
  <c r="AD34" i="29"/>
  <c r="AC34" i="29"/>
  <c r="AB34" i="29"/>
  <c r="AA34" i="29"/>
  <c r="Z34" i="29"/>
  <c r="Y34" i="29"/>
  <c r="X34" i="29"/>
  <c r="AD33" i="29"/>
  <c r="AC33" i="29"/>
  <c r="AB33" i="29"/>
  <c r="AA33" i="29"/>
  <c r="Z33" i="29"/>
  <c r="Y33" i="29"/>
  <c r="X33" i="29"/>
  <c r="AD32" i="29"/>
  <c r="AC32" i="29"/>
  <c r="AB32" i="29"/>
  <c r="AA32" i="29"/>
  <c r="Z32" i="29"/>
  <c r="Y32" i="29"/>
  <c r="X32" i="29"/>
  <c r="AD31" i="29"/>
  <c r="AC31" i="29"/>
  <c r="AB31" i="29"/>
  <c r="AA31" i="29"/>
  <c r="Z31" i="29"/>
  <c r="Y31" i="29"/>
  <c r="X31" i="29"/>
  <c r="AD30" i="29"/>
  <c r="AC30" i="29"/>
  <c r="AB30" i="29"/>
  <c r="AA30" i="29"/>
  <c r="Z30" i="29"/>
  <c r="Y30" i="29"/>
  <c r="X30" i="29"/>
  <c r="AD29" i="29"/>
  <c r="AC29" i="29"/>
  <c r="AB29" i="29"/>
  <c r="AA29" i="29"/>
  <c r="Z29" i="29"/>
  <c r="Y29" i="29"/>
  <c r="X29" i="29"/>
  <c r="AD28" i="29"/>
  <c r="AC28" i="29"/>
  <c r="AB28" i="29"/>
  <c r="AA28" i="29"/>
  <c r="Z28" i="29"/>
  <c r="Y28" i="29"/>
  <c r="X28" i="29"/>
  <c r="AD27" i="29"/>
  <c r="AC27" i="29"/>
  <c r="AB27" i="29"/>
  <c r="AA27" i="29"/>
  <c r="Z27" i="29"/>
  <c r="Y27" i="29"/>
  <c r="X27" i="29"/>
  <c r="AD26" i="29"/>
  <c r="AC26" i="29"/>
  <c r="AB26" i="29"/>
  <c r="AA26" i="29"/>
  <c r="Z26" i="29"/>
  <c r="Y26" i="29"/>
  <c r="X26" i="29"/>
  <c r="AD25" i="29"/>
  <c r="AC25" i="29"/>
  <c r="AB25" i="29"/>
  <c r="AA25" i="29"/>
  <c r="Z25" i="29"/>
  <c r="Y25" i="29"/>
  <c r="X25" i="29"/>
  <c r="AD24" i="29"/>
  <c r="AC24" i="29"/>
  <c r="AB24" i="29"/>
  <c r="AA24" i="29"/>
  <c r="Z24" i="29"/>
  <c r="Y24" i="29"/>
  <c r="X24" i="29"/>
  <c r="F123" i="29"/>
  <c r="F122" i="29"/>
  <c r="F121" i="29"/>
  <c r="F120" i="29"/>
  <c r="F119" i="29"/>
  <c r="F118" i="29"/>
  <c r="F117" i="29"/>
  <c r="F116" i="29"/>
  <c r="F115" i="29"/>
  <c r="F114" i="29"/>
  <c r="F113" i="29"/>
  <c r="F112" i="29"/>
  <c r="F111" i="29"/>
  <c r="F110" i="29"/>
  <c r="F109" i="29"/>
  <c r="F108" i="29"/>
  <c r="F107" i="29"/>
  <c r="F106" i="29"/>
  <c r="F105" i="29"/>
  <c r="F104" i="29"/>
  <c r="F103" i="29"/>
  <c r="F102" i="29"/>
  <c r="F101" i="29"/>
  <c r="F100" i="29"/>
  <c r="F99" i="29"/>
  <c r="F98" i="29"/>
  <c r="F97" i="29"/>
  <c r="F96" i="29"/>
  <c r="F95" i="29"/>
  <c r="F94" i="29"/>
  <c r="F93" i="29"/>
  <c r="F92" i="29"/>
  <c r="F91" i="29"/>
  <c r="F90" i="29"/>
  <c r="F89" i="29"/>
  <c r="F88" i="29"/>
  <c r="F87" i="29"/>
  <c r="F86" i="29"/>
  <c r="F85" i="29"/>
  <c r="F84" i="29"/>
  <c r="F83" i="29"/>
  <c r="F82" i="29"/>
  <c r="F81" i="29"/>
  <c r="F80" i="29"/>
  <c r="F79" i="29"/>
  <c r="F78" i="29"/>
  <c r="F77" i="29"/>
  <c r="F76" i="29"/>
  <c r="F75" i="29"/>
  <c r="F74" i="29"/>
  <c r="F73" i="29"/>
  <c r="F72" i="29"/>
  <c r="F71" i="29"/>
  <c r="F70" i="29"/>
  <c r="F69" i="29"/>
  <c r="F68" i="29"/>
  <c r="F67" i="29"/>
  <c r="F66" i="29"/>
  <c r="F65" i="29"/>
  <c r="F64" i="29"/>
  <c r="F63" i="29"/>
  <c r="F62" i="29"/>
  <c r="F61" i="29"/>
  <c r="F60" i="29"/>
  <c r="F59" i="29"/>
  <c r="F58" i="29"/>
  <c r="F57" i="29"/>
  <c r="F56" i="29"/>
  <c r="F55" i="29"/>
  <c r="F54" i="29"/>
  <c r="F53" i="29"/>
  <c r="F52" i="29"/>
  <c r="F51" i="29"/>
  <c r="F50" i="29"/>
  <c r="F49" i="29"/>
  <c r="F48" i="29"/>
  <c r="F47" i="29"/>
  <c r="F46" i="29"/>
  <c r="F45" i="29"/>
  <c r="F44" i="29"/>
  <c r="F43" i="29"/>
  <c r="F42" i="29"/>
  <c r="F41" i="29"/>
  <c r="F40" i="29"/>
  <c r="F39" i="29"/>
  <c r="F38" i="29"/>
  <c r="F37" i="29"/>
  <c r="F36" i="29"/>
  <c r="F35" i="29"/>
  <c r="F34" i="29"/>
  <c r="F33" i="29"/>
  <c r="F32" i="29"/>
  <c r="F31" i="29"/>
  <c r="F30" i="29"/>
  <c r="F29" i="29"/>
  <c r="F28" i="29"/>
  <c r="F27" i="29"/>
  <c r="F26" i="29"/>
  <c r="F25" i="29"/>
  <c r="F24" i="29"/>
  <c r="Q5" i="29"/>
  <c r="BM5" i="29" s="1"/>
  <c r="M10" i="38" s="1"/>
  <c r="C123" i="29"/>
  <c r="C122" i="29"/>
  <c r="C121" i="29"/>
  <c r="C120" i="29"/>
  <c r="C119" i="29"/>
  <c r="C118" i="29"/>
  <c r="C117" i="29"/>
  <c r="C116" i="29"/>
  <c r="C115" i="29"/>
  <c r="C114" i="29"/>
  <c r="C113" i="29"/>
  <c r="C112" i="29"/>
  <c r="C111" i="29"/>
  <c r="C110" i="29"/>
  <c r="C109" i="29"/>
  <c r="C108" i="29"/>
  <c r="C107" i="29"/>
  <c r="C106" i="29"/>
  <c r="C105" i="29"/>
  <c r="C104" i="29"/>
  <c r="C103" i="29"/>
  <c r="C102" i="29"/>
  <c r="C101" i="29"/>
  <c r="C100" i="29"/>
  <c r="C99" i="29"/>
  <c r="C98" i="29"/>
  <c r="C97" i="29"/>
  <c r="C96" i="29"/>
  <c r="C95" i="29"/>
  <c r="C94" i="29"/>
  <c r="C93" i="29"/>
  <c r="C92" i="29"/>
  <c r="C91" i="29"/>
  <c r="C90" i="29"/>
  <c r="C89" i="29"/>
  <c r="C88" i="29"/>
  <c r="C87" i="29"/>
  <c r="C86" i="29"/>
  <c r="C85" i="29"/>
  <c r="C84" i="29"/>
  <c r="C83" i="29"/>
  <c r="C82" i="29"/>
  <c r="C81" i="29"/>
  <c r="C80" i="29"/>
  <c r="C79" i="29"/>
  <c r="C78" i="29"/>
  <c r="C77" i="29"/>
  <c r="C76" i="29"/>
  <c r="C75" i="29"/>
  <c r="C74" i="29"/>
  <c r="C73" i="29"/>
  <c r="C72" i="29"/>
  <c r="C71" i="29"/>
  <c r="C70" i="29"/>
  <c r="C69" i="29"/>
  <c r="C68" i="29"/>
  <c r="C67" i="29"/>
  <c r="C66" i="29"/>
  <c r="C65" i="29"/>
  <c r="C64" i="29"/>
  <c r="C63" i="29"/>
  <c r="C62" i="29"/>
  <c r="C61" i="29"/>
  <c r="C60" i="29"/>
  <c r="C59" i="29"/>
  <c r="C58" i="29"/>
  <c r="C57" i="29"/>
  <c r="U123" i="29"/>
  <c r="S123" i="29"/>
  <c r="R123" i="29"/>
  <c r="Q123" i="29"/>
  <c r="D123" i="29"/>
  <c r="U122" i="29"/>
  <c r="S122" i="29"/>
  <c r="R122" i="29"/>
  <c r="Q122" i="29"/>
  <c r="D122" i="29"/>
  <c r="U121" i="29"/>
  <c r="T121" i="29"/>
  <c r="S121" i="29"/>
  <c r="R121" i="29"/>
  <c r="Q121" i="29"/>
  <c r="D121" i="29"/>
  <c r="U120" i="29"/>
  <c r="S120" i="29"/>
  <c r="R120" i="29"/>
  <c r="Q120" i="29"/>
  <c r="D120" i="29"/>
  <c r="U119" i="29"/>
  <c r="T119" i="29"/>
  <c r="S119" i="29"/>
  <c r="R119" i="29"/>
  <c r="Q119" i="29"/>
  <c r="D119" i="29"/>
  <c r="U118" i="29"/>
  <c r="S118" i="29"/>
  <c r="R118" i="29"/>
  <c r="Q118" i="29"/>
  <c r="D118" i="29"/>
  <c r="U117" i="29"/>
  <c r="T117" i="29"/>
  <c r="S117" i="29"/>
  <c r="R117" i="29"/>
  <c r="Q117" i="29"/>
  <c r="D117" i="29"/>
  <c r="U116" i="29"/>
  <c r="S116" i="29"/>
  <c r="R116" i="29"/>
  <c r="Q116" i="29"/>
  <c r="D116" i="29"/>
  <c r="U115" i="29"/>
  <c r="T115" i="29"/>
  <c r="S115" i="29"/>
  <c r="R115" i="29"/>
  <c r="Q115" i="29"/>
  <c r="D115" i="29"/>
  <c r="U114" i="29"/>
  <c r="S114" i="29"/>
  <c r="R114" i="29"/>
  <c r="Q114" i="29"/>
  <c r="D114" i="29"/>
  <c r="U113" i="29"/>
  <c r="T113" i="29"/>
  <c r="S113" i="29"/>
  <c r="R113" i="29"/>
  <c r="Q113" i="29"/>
  <c r="D113" i="29"/>
  <c r="U112" i="29"/>
  <c r="S112" i="29"/>
  <c r="R112" i="29"/>
  <c r="Q112" i="29"/>
  <c r="D112" i="29"/>
  <c r="U111" i="29"/>
  <c r="T111" i="29"/>
  <c r="S111" i="29"/>
  <c r="R111" i="29"/>
  <c r="Q111" i="29"/>
  <c r="D111" i="29"/>
  <c r="U110" i="29"/>
  <c r="S110" i="29"/>
  <c r="R110" i="29"/>
  <c r="Q110" i="29"/>
  <c r="D110" i="29"/>
  <c r="U109" i="29"/>
  <c r="T109" i="29"/>
  <c r="S109" i="29"/>
  <c r="R109" i="29"/>
  <c r="Q109" i="29"/>
  <c r="D109" i="29"/>
  <c r="U108" i="29"/>
  <c r="S108" i="29"/>
  <c r="R108" i="29"/>
  <c r="Q108" i="29"/>
  <c r="D108" i="29"/>
  <c r="U107" i="29"/>
  <c r="T107" i="29"/>
  <c r="S107" i="29"/>
  <c r="R107" i="29"/>
  <c r="Q107" i="29"/>
  <c r="D107" i="29"/>
  <c r="U106" i="29"/>
  <c r="S106" i="29"/>
  <c r="R106" i="29"/>
  <c r="Q106" i="29"/>
  <c r="D106" i="29"/>
  <c r="U105" i="29"/>
  <c r="T105" i="29"/>
  <c r="S105" i="29"/>
  <c r="R105" i="29"/>
  <c r="Q105" i="29"/>
  <c r="D105" i="29"/>
  <c r="U104" i="29"/>
  <c r="S104" i="29"/>
  <c r="R104" i="29"/>
  <c r="Q104" i="29"/>
  <c r="D104" i="29"/>
  <c r="U103" i="29"/>
  <c r="T103" i="29"/>
  <c r="S103" i="29"/>
  <c r="R103" i="29"/>
  <c r="Q103" i="29"/>
  <c r="D103" i="29"/>
  <c r="U102" i="29"/>
  <c r="S102" i="29"/>
  <c r="R102" i="29"/>
  <c r="Q102" i="29"/>
  <c r="D102" i="29"/>
  <c r="U101" i="29"/>
  <c r="T101" i="29"/>
  <c r="S101" i="29"/>
  <c r="R101" i="29"/>
  <c r="Q101" i="29"/>
  <c r="D101" i="29"/>
  <c r="U100" i="29"/>
  <c r="S100" i="29"/>
  <c r="R100" i="29"/>
  <c r="Q100" i="29"/>
  <c r="D100" i="29"/>
  <c r="U99" i="29"/>
  <c r="T99" i="29"/>
  <c r="S99" i="29"/>
  <c r="R99" i="29"/>
  <c r="Q99" i="29"/>
  <c r="D99" i="29"/>
  <c r="U98" i="29"/>
  <c r="S98" i="29"/>
  <c r="R98" i="29"/>
  <c r="Q98" i="29"/>
  <c r="D98" i="29"/>
  <c r="U97" i="29"/>
  <c r="T97" i="29"/>
  <c r="S97" i="29"/>
  <c r="R97" i="29"/>
  <c r="Q97" i="29"/>
  <c r="D97" i="29"/>
  <c r="U96" i="29"/>
  <c r="S96" i="29"/>
  <c r="R96" i="29"/>
  <c r="Q96" i="29"/>
  <c r="D96" i="29"/>
  <c r="U95" i="29"/>
  <c r="T95" i="29"/>
  <c r="S95" i="29"/>
  <c r="R95" i="29"/>
  <c r="Q95" i="29"/>
  <c r="D95" i="29"/>
  <c r="U94" i="29"/>
  <c r="S94" i="29"/>
  <c r="R94" i="29"/>
  <c r="Q94" i="29"/>
  <c r="D94" i="29"/>
  <c r="U93" i="29"/>
  <c r="T93" i="29"/>
  <c r="S93" i="29"/>
  <c r="R93" i="29"/>
  <c r="Q93" i="29"/>
  <c r="D93" i="29"/>
  <c r="U92" i="29"/>
  <c r="S92" i="29"/>
  <c r="R92" i="29"/>
  <c r="Q92" i="29"/>
  <c r="D92" i="29"/>
  <c r="U91" i="29"/>
  <c r="T91" i="29"/>
  <c r="S91" i="29"/>
  <c r="R91" i="29"/>
  <c r="Q91" i="29"/>
  <c r="D91" i="29"/>
  <c r="U90" i="29"/>
  <c r="S90" i="29"/>
  <c r="R90" i="29"/>
  <c r="Q90" i="29"/>
  <c r="D90" i="29"/>
  <c r="U89" i="29"/>
  <c r="T89" i="29"/>
  <c r="S89" i="29"/>
  <c r="R89" i="29"/>
  <c r="Q89" i="29"/>
  <c r="D89" i="29"/>
  <c r="U88" i="29"/>
  <c r="S88" i="29"/>
  <c r="R88" i="29"/>
  <c r="Q88" i="29"/>
  <c r="D88" i="29"/>
  <c r="U87" i="29"/>
  <c r="T87" i="29"/>
  <c r="S87" i="29"/>
  <c r="R87" i="29"/>
  <c r="Q87" i="29"/>
  <c r="D87" i="29"/>
  <c r="U86" i="29"/>
  <c r="S86" i="29"/>
  <c r="R86" i="29"/>
  <c r="Q86" i="29"/>
  <c r="D86" i="29"/>
  <c r="U85" i="29"/>
  <c r="T85" i="29"/>
  <c r="S85" i="29"/>
  <c r="R85" i="29"/>
  <c r="Q85" i="29"/>
  <c r="D85" i="29"/>
  <c r="U84" i="29"/>
  <c r="S84" i="29"/>
  <c r="R84" i="29"/>
  <c r="Q84" i="29"/>
  <c r="D84" i="29"/>
  <c r="N113" i="31"/>
  <c r="T123" i="29" s="1"/>
  <c r="K113" i="31"/>
  <c r="R113" i="31" s="1"/>
  <c r="I113" i="31"/>
  <c r="W123" i="29" s="1"/>
  <c r="G113" i="31"/>
  <c r="N112" i="31"/>
  <c r="T122" i="29" s="1"/>
  <c r="K112" i="31"/>
  <c r="R112" i="31" s="1"/>
  <c r="I112" i="31"/>
  <c r="W122" i="29" s="1"/>
  <c r="AK122" i="29" s="1"/>
  <c r="G112" i="31"/>
  <c r="N111" i="31"/>
  <c r="K111" i="31"/>
  <c r="R111" i="31" s="1"/>
  <c r="I111" i="31"/>
  <c r="W121" i="29" s="1"/>
  <c r="G111" i="31"/>
  <c r="N110" i="31"/>
  <c r="T120" i="29" s="1"/>
  <c r="K110" i="31"/>
  <c r="R110" i="31" s="1"/>
  <c r="I110" i="31"/>
  <c r="W120" i="29" s="1"/>
  <c r="G110" i="31"/>
  <c r="N109" i="31"/>
  <c r="K109" i="31"/>
  <c r="R109" i="31" s="1"/>
  <c r="I109" i="31"/>
  <c r="W119" i="29" s="1"/>
  <c r="AP119" i="29" s="1"/>
  <c r="G109" i="31"/>
  <c r="N108" i="31"/>
  <c r="T118" i="29" s="1"/>
  <c r="K108" i="31"/>
  <c r="R108" i="31" s="1"/>
  <c r="I108" i="31"/>
  <c r="W118" i="29" s="1"/>
  <c r="AO118" i="29" s="1"/>
  <c r="G108" i="31"/>
  <c r="N107" i="31"/>
  <c r="K107" i="31"/>
  <c r="R107" i="31" s="1"/>
  <c r="I107" i="31"/>
  <c r="W117" i="29" s="1"/>
  <c r="AP117" i="29" s="1"/>
  <c r="G107" i="31"/>
  <c r="N106" i="31"/>
  <c r="T116" i="29" s="1"/>
  <c r="K106" i="31"/>
  <c r="R106" i="31" s="1"/>
  <c r="I106" i="31"/>
  <c r="W116" i="29" s="1"/>
  <c r="G106" i="31"/>
  <c r="N105" i="31"/>
  <c r="K105" i="31"/>
  <c r="R105" i="31" s="1"/>
  <c r="I105" i="31"/>
  <c r="W115" i="29" s="1"/>
  <c r="G105" i="31"/>
  <c r="N104" i="31"/>
  <c r="T114" i="29" s="1"/>
  <c r="K104" i="31"/>
  <c r="R104" i="31" s="1"/>
  <c r="I104" i="31"/>
  <c r="W114" i="29" s="1"/>
  <c r="G104" i="31"/>
  <c r="N103" i="31"/>
  <c r="K103" i="31"/>
  <c r="R103" i="31" s="1"/>
  <c r="I103" i="31"/>
  <c r="W113" i="29" s="1"/>
  <c r="AJ113" i="29" s="1"/>
  <c r="G103" i="31"/>
  <c r="N102" i="31"/>
  <c r="T112" i="29" s="1"/>
  <c r="K102" i="31"/>
  <c r="R102" i="31" s="1"/>
  <c r="I102" i="31"/>
  <c r="W112" i="29" s="1"/>
  <c r="AM112" i="29" s="1"/>
  <c r="G102" i="31"/>
  <c r="N101" i="31"/>
  <c r="K101" i="31"/>
  <c r="R101" i="31" s="1"/>
  <c r="I101" i="31"/>
  <c r="W111" i="29" s="1"/>
  <c r="G101" i="31"/>
  <c r="N100" i="31"/>
  <c r="T110" i="29" s="1"/>
  <c r="K100" i="31"/>
  <c r="R100" i="31" s="1"/>
  <c r="I100" i="31"/>
  <c r="W110" i="29" s="1"/>
  <c r="G100" i="31"/>
  <c r="N99" i="31"/>
  <c r="K99" i="31"/>
  <c r="R99" i="31" s="1"/>
  <c r="I99" i="31"/>
  <c r="W109" i="29" s="1"/>
  <c r="AN109" i="29" s="1"/>
  <c r="G99" i="31"/>
  <c r="N98" i="31"/>
  <c r="T108" i="29" s="1"/>
  <c r="K98" i="31"/>
  <c r="R98" i="31" s="1"/>
  <c r="I98" i="31"/>
  <c r="W108" i="29" s="1"/>
  <c r="AH108" i="29" s="1"/>
  <c r="G98" i="31"/>
  <c r="N97" i="31"/>
  <c r="K97" i="31"/>
  <c r="R97" i="31" s="1"/>
  <c r="I97" i="31"/>
  <c r="W107" i="29" s="1"/>
  <c r="AO107" i="29" s="1"/>
  <c r="G97" i="31"/>
  <c r="N96" i="31"/>
  <c r="T106" i="29" s="1"/>
  <c r="K96" i="31"/>
  <c r="R96" i="31" s="1"/>
  <c r="I96" i="31"/>
  <c r="W106" i="29" s="1"/>
  <c r="G96" i="31"/>
  <c r="N95" i="31"/>
  <c r="K95" i="31"/>
  <c r="R95" i="31" s="1"/>
  <c r="I95" i="31"/>
  <c r="W105" i="29" s="1"/>
  <c r="AL105" i="29" s="1"/>
  <c r="G95" i="31"/>
  <c r="N94" i="31"/>
  <c r="T104" i="29" s="1"/>
  <c r="K94" i="31"/>
  <c r="R94" i="31" s="1"/>
  <c r="I94" i="31"/>
  <c r="W104" i="29" s="1"/>
  <c r="AO104" i="29" s="1"/>
  <c r="G94" i="31"/>
  <c r="N93" i="31"/>
  <c r="K93" i="31"/>
  <c r="R93" i="31" s="1"/>
  <c r="I93" i="31"/>
  <c r="W103" i="29" s="1"/>
  <c r="G93" i="31"/>
  <c r="N92" i="31"/>
  <c r="T102" i="29" s="1"/>
  <c r="K92" i="31"/>
  <c r="R92" i="31" s="1"/>
  <c r="I92" i="31"/>
  <c r="W102" i="29" s="1"/>
  <c r="G92" i="31"/>
  <c r="N91" i="31"/>
  <c r="K91" i="31"/>
  <c r="R91" i="31" s="1"/>
  <c r="I91" i="31"/>
  <c r="W101" i="29" s="1"/>
  <c r="G91" i="31"/>
  <c r="N90" i="31"/>
  <c r="T100" i="29" s="1"/>
  <c r="K90" i="31"/>
  <c r="R90" i="31" s="1"/>
  <c r="I90" i="31"/>
  <c r="W100" i="29" s="1"/>
  <c r="G90" i="31"/>
  <c r="N89" i="31"/>
  <c r="K89" i="31"/>
  <c r="R89" i="31" s="1"/>
  <c r="I89" i="31"/>
  <c r="W99" i="29" s="1"/>
  <c r="AR99" i="29" s="1"/>
  <c r="G89" i="31"/>
  <c r="N88" i="31"/>
  <c r="T98" i="29" s="1"/>
  <c r="K88" i="31"/>
  <c r="R88" i="31" s="1"/>
  <c r="I88" i="31"/>
  <c r="W98" i="29" s="1"/>
  <c r="G88" i="31"/>
  <c r="N87" i="31"/>
  <c r="K87" i="31"/>
  <c r="R87" i="31" s="1"/>
  <c r="I87" i="31"/>
  <c r="W97" i="29" s="1"/>
  <c r="AP97" i="29" s="1"/>
  <c r="G87" i="31"/>
  <c r="N86" i="31"/>
  <c r="T96" i="29" s="1"/>
  <c r="K86" i="31"/>
  <c r="R86" i="31" s="1"/>
  <c r="I86" i="31"/>
  <c r="W96" i="29" s="1"/>
  <c r="G86" i="31"/>
  <c r="N85" i="31"/>
  <c r="K85" i="31"/>
  <c r="R85" i="31" s="1"/>
  <c r="I85" i="31"/>
  <c r="W95" i="29" s="1"/>
  <c r="AN95" i="29" s="1"/>
  <c r="G85" i="31"/>
  <c r="N84" i="31"/>
  <c r="T94" i="29" s="1"/>
  <c r="K84" i="31"/>
  <c r="R84" i="31" s="1"/>
  <c r="I84" i="31"/>
  <c r="W94" i="29" s="1"/>
  <c r="G84" i="31"/>
  <c r="N83" i="31"/>
  <c r="K83" i="31"/>
  <c r="R83" i="31" s="1"/>
  <c r="I83" i="31"/>
  <c r="W93" i="29" s="1"/>
  <c r="AR93" i="29" s="1"/>
  <c r="G83" i="31"/>
  <c r="N82" i="31"/>
  <c r="T92" i="29" s="1"/>
  <c r="K82" i="31"/>
  <c r="R82" i="31" s="1"/>
  <c r="I82" i="31"/>
  <c r="W92" i="29" s="1"/>
  <c r="G82" i="31"/>
  <c r="N81" i="31"/>
  <c r="K81" i="31"/>
  <c r="R81" i="31" s="1"/>
  <c r="I81" i="31"/>
  <c r="W91" i="29" s="1"/>
  <c r="AR91" i="29" s="1"/>
  <c r="G81" i="31"/>
  <c r="N80" i="31"/>
  <c r="T90" i="29" s="1"/>
  <c r="K80" i="31"/>
  <c r="R80" i="31" s="1"/>
  <c r="I80" i="31"/>
  <c r="W90" i="29" s="1"/>
  <c r="AI90" i="29" s="1"/>
  <c r="G80" i="31"/>
  <c r="N79" i="31"/>
  <c r="K79" i="31"/>
  <c r="R79" i="31" s="1"/>
  <c r="I79" i="31"/>
  <c r="W89" i="29" s="1"/>
  <c r="G79" i="31"/>
  <c r="N78" i="31"/>
  <c r="T88" i="29" s="1"/>
  <c r="K78" i="31"/>
  <c r="R78" i="31" s="1"/>
  <c r="I78" i="31"/>
  <c r="W88" i="29" s="1"/>
  <c r="G78" i="31"/>
  <c r="N77" i="31"/>
  <c r="K77" i="31"/>
  <c r="R77" i="31" s="1"/>
  <c r="I77" i="31"/>
  <c r="W87" i="29" s="1"/>
  <c r="AL87" i="29" s="1"/>
  <c r="G77" i="31"/>
  <c r="N76" i="31"/>
  <c r="T86" i="29" s="1"/>
  <c r="K76" i="31"/>
  <c r="R76" i="31" s="1"/>
  <c r="I76" i="31"/>
  <c r="W86" i="29" s="1"/>
  <c r="G76" i="31"/>
  <c r="N75" i="31"/>
  <c r="K75" i="31"/>
  <c r="R75" i="31" s="1"/>
  <c r="I75" i="31"/>
  <c r="W85" i="29" s="1"/>
  <c r="G75" i="31"/>
  <c r="N74" i="31"/>
  <c r="T84" i="29" s="1"/>
  <c r="K74" i="31"/>
  <c r="R74" i="31" s="1"/>
  <c r="I74" i="31"/>
  <c r="W84" i="29" s="1"/>
  <c r="G74" i="31"/>
  <c r="S112" i="31" l="1"/>
  <c r="AW85" i="29"/>
  <c r="AU85" i="29"/>
  <c r="AV85" i="29"/>
  <c r="AY85" i="29"/>
  <c r="AT85" i="29"/>
  <c r="AX85" i="29"/>
  <c r="AS85" i="29"/>
  <c r="AR85" i="29"/>
  <c r="AL85" i="29"/>
  <c r="AQ85" i="29"/>
  <c r="AI85" i="29"/>
  <c r="AN85" i="29"/>
  <c r="AH85" i="29"/>
  <c r="AM85" i="29"/>
  <c r="AF85" i="29"/>
  <c r="AW89" i="29"/>
  <c r="AU89" i="29"/>
  <c r="AV89" i="29"/>
  <c r="AY89" i="29"/>
  <c r="AT89" i="29"/>
  <c r="AX89" i="29"/>
  <c r="AS89" i="29"/>
  <c r="AL89" i="29"/>
  <c r="AR89" i="29"/>
  <c r="AJ89" i="29"/>
  <c r="AP89" i="29"/>
  <c r="AH89" i="29"/>
  <c r="AF89" i="29"/>
  <c r="AN89" i="29"/>
  <c r="AY96" i="29"/>
  <c r="AT96" i="29"/>
  <c r="AX96" i="29"/>
  <c r="AS96" i="29"/>
  <c r="AW96" i="29"/>
  <c r="AV96" i="29"/>
  <c r="AU96" i="29"/>
  <c r="AO96" i="29"/>
  <c r="AK96" i="29"/>
  <c r="AG96" i="29"/>
  <c r="AV103" i="29"/>
  <c r="AW103" i="29"/>
  <c r="AU103" i="29"/>
  <c r="AY103" i="29"/>
  <c r="AT103" i="29"/>
  <c r="AX103" i="29"/>
  <c r="AS103" i="29"/>
  <c r="AO103" i="29"/>
  <c r="AJ103" i="29"/>
  <c r="AN103" i="29"/>
  <c r="AH103" i="29"/>
  <c r="AR103" i="29"/>
  <c r="AL103" i="29"/>
  <c r="AG103" i="29"/>
  <c r="AK103" i="29"/>
  <c r="AF103" i="29"/>
  <c r="AP103" i="29"/>
  <c r="AV111" i="29"/>
  <c r="AW111" i="29"/>
  <c r="AU111" i="29"/>
  <c r="AY111" i="29"/>
  <c r="AT111" i="29"/>
  <c r="AX111" i="29"/>
  <c r="AS111" i="29"/>
  <c r="AL111" i="29"/>
  <c r="AR111" i="29"/>
  <c r="AJ111" i="29"/>
  <c r="AP111" i="29"/>
  <c r="AH111" i="29"/>
  <c r="AN111" i="29"/>
  <c r="AF111" i="29"/>
  <c r="AY86" i="29"/>
  <c r="AT86" i="29"/>
  <c r="AV86" i="29"/>
  <c r="AX86" i="29"/>
  <c r="AS86" i="29"/>
  <c r="AW86" i="29"/>
  <c r="AU86" i="29"/>
  <c r="AL86" i="29"/>
  <c r="AQ86" i="29"/>
  <c r="AI86" i="29"/>
  <c r="AO86" i="29"/>
  <c r="AH86" i="29"/>
  <c r="AM86" i="29"/>
  <c r="AG86" i="29"/>
  <c r="AW101" i="29"/>
  <c r="AU101" i="29"/>
  <c r="AV101" i="29"/>
  <c r="AY101" i="29"/>
  <c r="AT101" i="29"/>
  <c r="AX101" i="29"/>
  <c r="AS101" i="29"/>
  <c r="AL101" i="29"/>
  <c r="AR101" i="29"/>
  <c r="AJ101" i="29"/>
  <c r="AP101" i="29"/>
  <c r="AH101" i="29"/>
  <c r="AN101" i="29"/>
  <c r="AF101" i="29"/>
  <c r="AQ106" i="29"/>
  <c r="AY106" i="29"/>
  <c r="AT106" i="29"/>
  <c r="AV106" i="29"/>
  <c r="AX106" i="29"/>
  <c r="AS106" i="29"/>
  <c r="AW106" i="29"/>
  <c r="AU106" i="29"/>
  <c r="AM106" i="29"/>
  <c r="AY110" i="29"/>
  <c r="AT110" i="29"/>
  <c r="AV110" i="29"/>
  <c r="AX110" i="29"/>
  <c r="AS110" i="29"/>
  <c r="AW110" i="29"/>
  <c r="AU110" i="29"/>
  <c r="AV115" i="29"/>
  <c r="AW115" i="29"/>
  <c r="AU115" i="29"/>
  <c r="AY115" i="29"/>
  <c r="AT115" i="29"/>
  <c r="AX115" i="29"/>
  <c r="AS115" i="29"/>
  <c r="AL115" i="29"/>
  <c r="AR115" i="29"/>
  <c r="AJ115" i="29"/>
  <c r="AP115" i="29"/>
  <c r="AH115" i="29"/>
  <c r="AF115" i="29"/>
  <c r="AN115" i="29"/>
  <c r="AW121" i="29"/>
  <c r="AU121" i="29"/>
  <c r="AV121" i="29"/>
  <c r="AY121" i="29"/>
  <c r="AT121" i="29"/>
  <c r="AX121" i="29"/>
  <c r="AS121" i="29"/>
  <c r="AP121" i="29"/>
  <c r="AL121" i="29"/>
  <c r="AH121" i="29"/>
  <c r="AG91" i="29"/>
  <c r="AL99" i="29"/>
  <c r="AG87" i="29"/>
  <c r="AL91" i="29"/>
  <c r="AJ93" i="29"/>
  <c r="AH95" i="29"/>
  <c r="AJ107" i="29"/>
  <c r="AB22" i="29"/>
  <c r="AY84" i="29"/>
  <c r="AT84" i="29"/>
  <c r="AX84" i="29"/>
  <c r="AS84" i="29"/>
  <c r="AW84" i="29"/>
  <c r="AV84" i="29"/>
  <c r="AU84" i="29"/>
  <c r="AO84" i="29"/>
  <c r="AK84" i="29"/>
  <c r="AG84" i="29"/>
  <c r="AV87" i="29"/>
  <c r="AW87" i="29"/>
  <c r="AU87" i="29"/>
  <c r="AY87" i="29"/>
  <c r="AT87" i="29"/>
  <c r="AX87" i="29"/>
  <c r="AS87" i="29"/>
  <c r="AP87" i="29"/>
  <c r="AK87" i="29"/>
  <c r="AF87" i="29"/>
  <c r="AO87" i="29"/>
  <c r="AJ87" i="29"/>
  <c r="AN87" i="29"/>
  <c r="AH87" i="29"/>
  <c r="AY88" i="29"/>
  <c r="AT88" i="29"/>
  <c r="AX88" i="29"/>
  <c r="AS88" i="29"/>
  <c r="AW88" i="29"/>
  <c r="AV88" i="29"/>
  <c r="AU88" i="29"/>
  <c r="AQ88" i="29"/>
  <c r="AK88" i="29"/>
  <c r="AI88" i="29"/>
  <c r="AY90" i="29"/>
  <c r="AT90" i="29"/>
  <c r="AV90" i="29"/>
  <c r="AX90" i="29"/>
  <c r="AS90" i="29"/>
  <c r="AW90" i="29"/>
  <c r="AU90" i="29"/>
  <c r="AG90" i="29"/>
  <c r="AQ90" i="29"/>
  <c r="AO90" i="29"/>
  <c r="AV91" i="29"/>
  <c r="AW91" i="29"/>
  <c r="AU91" i="29"/>
  <c r="AY91" i="29"/>
  <c r="AT91" i="29"/>
  <c r="AX91" i="29"/>
  <c r="AS91" i="29"/>
  <c r="AP91" i="29"/>
  <c r="AK91" i="29"/>
  <c r="AF91" i="29"/>
  <c r="AO91" i="29"/>
  <c r="AJ91" i="29"/>
  <c r="AN91" i="29"/>
  <c r="AH91" i="29"/>
  <c r="AY92" i="29"/>
  <c r="AT92" i="29"/>
  <c r="AX92" i="29"/>
  <c r="AS92" i="29"/>
  <c r="AW92" i="29"/>
  <c r="AV92" i="29"/>
  <c r="AU92" i="29"/>
  <c r="AK92" i="29"/>
  <c r="AW93" i="29"/>
  <c r="AU93" i="29"/>
  <c r="AV93" i="29"/>
  <c r="AY93" i="29"/>
  <c r="AT93" i="29"/>
  <c r="AX93" i="29"/>
  <c r="AS93" i="29"/>
  <c r="AP93" i="29"/>
  <c r="AH93" i="29"/>
  <c r="AN93" i="29"/>
  <c r="AF93" i="29"/>
  <c r="AL93" i="29"/>
  <c r="AQ94" i="29"/>
  <c r="AY94" i="29"/>
  <c r="AT94" i="29"/>
  <c r="AV94" i="29"/>
  <c r="AX94" i="29"/>
  <c r="AS94" i="29"/>
  <c r="AW94" i="29"/>
  <c r="AU94" i="29"/>
  <c r="AM94" i="29"/>
  <c r="AV95" i="29"/>
  <c r="AW95" i="29"/>
  <c r="AU95" i="29"/>
  <c r="AY95" i="29"/>
  <c r="AT95" i="29"/>
  <c r="AX95" i="29"/>
  <c r="AS95" i="29"/>
  <c r="AR95" i="29"/>
  <c r="AL95" i="29"/>
  <c r="AG95" i="29"/>
  <c r="AP95" i="29"/>
  <c r="AK95" i="29"/>
  <c r="AF95" i="29"/>
  <c r="AO95" i="29"/>
  <c r="AJ95" i="29"/>
  <c r="AW97" i="29"/>
  <c r="AU97" i="29"/>
  <c r="AV97" i="29"/>
  <c r="AY97" i="29"/>
  <c r="AT97" i="29"/>
  <c r="AX97" i="29"/>
  <c r="AS97" i="29"/>
  <c r="AN97" i="29"/>
  <c r="AF97" i="29"/>
  <c r="AL97" i="29"/>
  <c r="AR97" i="29"/>
  <c r="AJ97" i="29"/>
  <c r="AQ98" i="29"/>
  <c r="AY98" i="29"/>
  <c r="AT98" i="29"/>
  <c r="AV98" i="29"/>
  <c r="AX98" i="29"/>
  <c r="AS98" i="29"/>
  <c r="AW98" i="29"/>
  <c r="AU98" i="29"/>
  <c r="AM98" i="29"/>
  <c r="AV99" i="29"/>
  <c r="AW99" i="29"/>
  <c r="AU99" i="29"/>
  <c r="AY99" i="29"/>
  <c r="AT99" i="29"/>
  <c r="AX99" i="29"/>
  <c r="AS99" i="29"/>
  <c r="AP99" i="29"/>
  <c r="AK99" i="29"/>
  <c r="AF99" i="29"/>
  <c r="AO99" i="29"/>
  <c r="AJ99" i="29"/>
  <c r="AN99" i="29"/>
  <c r="AH99" i="29"/>
  <c r="AY100" i="29"/>
  <c r="AT100" i="29"/>
  <c r="AX100" i="29"/>
  <c r="AS100" i="29"/>
  <c r="AW100" i="29"/>
  <c r="AV100" i="29"/>
  <c r="AU100" i="29"/>
  <c r="AO100" i="29"/>
  <c r="AK100" i="29"/>
  <c r="AG100" i="29"/>
  <c r="AQ102" i="29"/>
  <c r="AY102" i="29"/>
  <c r="AT102" i="29"/>
  <c r="AV102" i="29"/>
  <c r="AX102" i="29"/>
  <c r="AS102" i="29"/>
  <c r="AW102" i="29"/>
  <c r="AU102" i="29"/>
  <c r="AM102" i="29"/>
  <c r="AY104" i="29"/>
  <c r="AT104" i="29"/>
  <c r="AX104" i="29"/>
  <c r="AS104" i="29"/>
  <c r="AW104" i="29"/>
  <c r="AV104" i="29"/>
  <c r="AU104" i="29"/>
  <c r="AK104" i="29"/>
  <c r="AG104" i="29"/>
  <c r="AW105" i="29"/>
  <c r="AU105" i="29"/>
  <c r="AV105" i="29"/>
  <c r="AY105" i="29"/>
  <c r="AT105" i="29"/>
  <c r="AX105" i="29"/>
  <c r="AS105" i="29"/>
  <c r="AR105" i="29"/>
  <c r="AJ105" i="29"/>
  <c r="AP105" i="29"/>
  <c r="AH105" i="29"/>
  <c r="AN105" i="29"/>
  <c r="AF105" i="29"/>
  <c r="AV107" i="29"/>
  <c r="AW107" i="29"/>
  <c r="AU107" i="29"/>
  <c r="AY107" i="29"/>
  <c r="AT107" i="29"/>
  <c r="AX107" i="29"/>
  <c r="AS107" i="29"/>
  <c r="AN107" i="29"/>
  <c r="AH107" i="29"/>
  <c r="AR107" i="29"/>
  <c r="AL107" i="29"/>
  <c r="AG107" i="29"/>
  <c r="AP107" i="29"/>
  <c r="AK107" i="29"/>
  <c r="AF107" i="29"/>
  <c r="AY108" i="29"/>
  <c r="AT108" i="29"/>
  <c r="AX108" i="29"/>
  <c r="AS108" i="29"/>
  <c r="AW108" i="29"/>
  <c r="AV108" i="29"/>
  <c r="AU108" i="29"/>
  <c r="AM108" i="29"/>
  <c r="AG108" i="29"/>
  <c r="AL108" i="29"/>
  <c r="AQ108" i="29"/>
  <c r="AI108" i="29"/>
  <c r="AW109" i="29"/>
  <c r="AU109" i="29"/>
  <c r="AV109" i="29"/>
  <c r="AY109" i="29"/>
  <c r="AT109" i="29"/>
  <c r="AX109" i="29"/>
  <c r="AS109" i="29"/>
  <c r="AR109" i="29"/>
  <c r="AL109" i="29"/>
  <c r="AG109" i="29"/>
  <c r="AP109" i="29"/>
  <c r="AK109" i="29"/>
  <c r="AF109" i="29"/>
  <c r="AO109" i="29"/>
  <c r="AJ109" i="29"/>
  <c r="AY112" i="29"/>
  <c r="AT112" i="29"/>
  <c r="AX112" i="29"/>
  <c r="AS112" i="29"/>
  <c r="AW112" i="29"/>
  <c r="AV112" i="29"/>
  <c r="AU112" i="29"/>
  <c r="AI112" i="29"/>
  <c r="AQ112" i="29"/>
  <c r="AW113" i="29"/>
  <c r="AU113" i="29"/>
  <c r="AV113" i="29"/>
  <c r="AY113" i="29"/>
  <c r="AT113" i="29"/>
  <c r="AX113" i="29"/>
  <c r="AS113" i="29"/>
  <c r="AP113" i="29"/>
  <c r="AH113" i="29"/>
  <c r="AN113" i="29"/>
  <c r="AF113" i="29"/>
  <c r="AL113" i="29"/>
  <c r="AY114" i="29"/>
  <c r="AT114" i="29"/>
  <c r="AV114" i="29"/>
  <c r="AX114" i="29"/>
  <c r="AS114" i="29"/>
  <c r="AW114" i="29"/>
  <c r="AU114" i="29"/>
  <c r="AO114" i="29"/>
  <c r="AK114" i="29"/>
  <c r="AG114" i="29"/>
  <c r="AY116" i="29"/>
  <c r="AT116" i="29"/>
  <c r="AX116" i="29"/>
  <c r="AS116" i="29"/>
  <c r="AW116" i="29"/>
  <c r="AV116" i="29"/>
  <c r="AU116" i="29"/>
  <c r="AW117" i="29"/>
  <c r="AU117" i="29"/>
  <c r="AV117" i="29"/>
  <c r="AY117" i="29"/>
  <c r="AT117" i="29"/>
  <c r="AX117" i="29"/>
  <c r="AS117" i="29"/>
  <c r="AN117" i="29"/>
  <c r="AF117" i="29"/>
  <c r="AL117" i="29"/>
  <c r="AR117" i="29"/>
  <c r="AJ117" i="29"/>
  <c r="AY118" i="29"/>
  <c r="AT118" i="29"/>
  <c r="AV118" i="29"/>
  <c r="AX118" i="29"/>
  <c r="AS118" i="29"/>
  <c r="AW118" i="29"/>
  <c r="AU118" i="29"/>
  <c r="AK118" i="29"/>
  <c r="AG118" i="29"/>
  <c r="AV119" i="29"/>
  <c r="AW119" i="29"/>
  <c r="AU119" i="29"/>
  <c r="AY119" i="29"/>
  <c r="AT119" i="29"/>
  <c r="AX119" i="29"/>
  <c r="AS119" i="29"/>
  <c r="AL119" i="29"/>
  <c r="AR119" i="29"/>
  <c r="AJ119" i="29"/>
  <c r="AN119" i="29"/>
  <c r="AH119" i="29"/>
  <c r="AF119" i="29"/>
  <c r="AQ120" i="29"/>
  <c r="AY120" i="29"/>
  <c r="AT120" i="29"/>
  <c r="AX120" i="29"/>
  <c r="AS120" i="29"/>
  <c r="AW120" i="29"/>
  <c r="AV120" i="29"/>
  <c r="AU120" i="29"/>
  <c r="AI120" i="29"/>
  <c r="AY122" i="29"/>
  <c r="AT122" i="29"/>
  <c r="AV122" i="29"/>
  <c r="AX122" i="29"/>
  <c r="AS122" i="29"/>
  <c r="AW122" i="29"/>
  <c r="AU122" i="29"/>
  <c r="AG122" i="29"/>
  <c r="AO122" i="29"/>
  <c r="AV123" i="29"/>
  <c r="AW123" i="29"/>
  <c r="AU123" i="29"/>
  <c r="AY123" i="29"/>
  <c r="AT123" i="29"/>
  <c r="AX123" i="29"/>
  <c r="AS123" i="29"/>
  <c r="AJ123" i="29"/>
  <c r="AF123" i="29"/>
  <c r="AR123" i="29"/>
  <c r="AN123" i="29"/>
  <c r="AR87" i="29"/>
  <c r="AH97" i="29"/>
  <c r="AG99" i="29"/>
  <c r="AO108" i="29"/>
  <c r="AH109" i="29"/>
  <c r="AR113" i="29"/>
  <c r="AH117" i="29"/>
  <c r="X22" i="29"/>
  <c r="Z22" i="29"/>
  <c r="Y22" i="29"/>
  <c r="AA22" i="29"/>
  <c r="S104" i="31"/>
  <c r="S96" i="31"/>
  <c r="S88" i="31"/>
  <c r="S80" i="31"/>
  <c r="S108" i="31"/>
  <c r="S100" i="31"/>
  <c r="S92" i="31"/>
  <c r="S84" i="31"/>
  <c r="S76" i="31"/>
  <c r="S110" i="31"/>
  <c r="S106" i="31"/>
  <c r="S102" i="31"/>
  <c r="S98" i="31"/>
  <c r="S94" i="31"/>
  <c r="S90" i="31"/>
  <c r="S86" i="31"/>
  <c r="S82" i="31"/>
  <c r="S78" i="31"/>
  <c r="S74" i="31"/>
  <c r="S113" i="31"/>
  <c r="S111" i="31"/>
  <c r="S109" i="31"/>
  <c r="S107" i="31"/>
  <c r="S105" i="31"/>
  <c r="S103" i="31"/>
  <c r="S101" i="31"/>
  <c r="S99" i="31"/>
  <c r="S97" i="31"/>
  <c r="S95" i="31"/>
  <c r="S93" i="31"/>
  <c r="S91" i="31"/>
  <c r="S89" i="31"/>
  <c r="S87" i="31"/>
  <c r="S85" i="31"/>
  <c r="S83" i="31"/>
  <c r="S81" i="31"/>
  <c r="S79" i="31"/>
  <c r="S77" i="31"/>
  <c r="S75" i="31"/>
  <c r="AP116" i="29"/>
  <c r="AL116" i="29"/>
  <c r="AH116" i="29"/>
  <c r="AO116" i="29"/>
  <c r="AK116" i="29"/>
  <c r="AG116" i="29"/>
  <c r="AR116" i="29"/>
  <c r="AN116" i="29"/>
  <c r="AJ116" i="29"/>
  <c r="AF116" i="29"/>
  <c r="AQ116" i="29"/>
  <c r="AM116" i="29"/>
  <c r="AI116" i="29"/>
  <c r="AE116" i="29"/>
  <c r="AH84" i="29"/>
  <c r="AL84" i="29"/>
  <c r="AP84" i="29"/>
  <c r="AR92" i="29"/>
  <c r="AN92" i="29"/>
  <c r="AJ92" i="29"/>
  <c r="AF92" i="29"/>
  <c r="AP92" i="29"/>
  <c r="AL92" i="29"/>
  <c r="AH92" i="29"/>
  <c r="AE92" i="29"/>
  <c r="AM92" i="29"/>
  <c r="AE84" i="29"/>
  <c r="AI84" i="29"/>
  <c r="AM84" i="29"/>
  <c r="AQ84" i="29"/>
  <c r="AR88" i="29"/>
  <c r="AN88" i="29"/>
  <c r="AJ88" i="29"/>
  <c r="AF88" i="29"/>
  <c r="AP88" i="29"/>
  <c r="AL88" i="29"/>
  <c r="AH88" i="29"/>
  <c r="AE88" i="29"/>
  <c r="AM88" i="29"/>
  <c r="AK90" i="29"/>
  <c r="AG92" i="29"/>
  <c r="AO92" i="29"/>
  <c r="AP94" i="29"/>
  <c r="AL94" i="29"/>
  <c r="AH94" i="29"/>
  <c r="AO94" i="29"/>
  <c r="AK94" i="29"/>
  <c r="AG94" i="29"/>
  <c r="AR94" i="29"/>
  <c r="AN94" i="29"/>
  <c r="AJ94" i="29"/>
  <c r="AF94" i="29"/>
  <c r="AE94" i="29"/>
  <c r="AP98" i="29"/>
  <c r="AL98" i="29"/>
  <c r="AH98" i="29"/>
  <c r="AO98" i="29"/>
  <c r="AK98" i="29"/>
  <c r="AG98" i="29"/>
  <c r="AR98" i="29"/>
  <c r="AN98" i="29"/>
  <c r="AJ98" i="29"/>
  <c r="AF98" i="29"/>
  <c r="AE98" i="29"/>
  <c r="AP102" i="29"/>
  <c r="AL102" i="29"/>
  <c r="AH102" i="29"/>
  <c r="AO102" i="29"/>
  <c r="AK102" i="29"/>
  <c r="AG102" i="29"/>
  <c r="AR102" i="29"/>
  <c r="AN102" i="29"/>
  <c r="AJ102" i="29"/>
  <c r="AF102" i="29"/>
  <c r="AE102" i="29"/>
  <c r="AP106" i="29"/>
  <c r="AL106" i="29"/>
  <c r="AH106" i="29"/>
  <c r="AO106" i="29"/>
  <c r="AK106" i="29"/>
  <c r="AG106" i="29"/>
  <c r="AR106" i="29"/>
  <c r="AN106" i="29"/>
  <c r="AJ106" i="29"/>
  <c r="AF106" i="29"/>
  <c r="AE106" i="29"/>
  <c r="AR110" i="29"/>
  <c r="AN110" i="29"/>
  <c r="AJ110" i="29"/>
  <c r="AF110" i="29"/>
  <c r="AP110" i="29"/>
  <c r="AL110" i="29"/>
  <c r="AH110" i="29"/>
  <c r="AK110" i="29"/>
  <c r="AQ110" i="29"/>
  <c r="AI110" i="29"/>
  <c r="AO110" i="29"/>
  <c r="AG110" i="29"/>
  <c r="AE110" i="29"/>
  <c r="AF84" i="29"/>
  <c r="AJ84" i="29"/>
  <c r="AN84" i="29"/>
  <c r="AR84" i="29"/>
  <c r="AO85" i="29"/>
  <c r="AK85" i="29"/>
  <c r="AG85" i="29"/>
  <c r="AE85" i="29"/>
  <c r="AJ85" i="29"/>
  <c r="AP85" i="29"/>
  <c r="AR86" i="29"/>
  <c r="AN86" i="29"/>
  <c r="AJ86" i="29"/>
  <c r="AF86" i="29"/>
  <c r="AE86" i="29"/>
  <c r="AK86" i="29"/>
  <c r="AP86" i="29"/>
  <c r="AG88" i="29"/>
  <c r="AO88" i="29"/>
  <c r="AP90" i="29"/>
  <c r="AL90" i="29"/>
  <c r="AH90" i="29"/>
  <c r="AR90" i="29"/>
  <c r="AN90" i="29"/>
  <c r="AJ90" i="29"/>
  <c r="AF90" i="29"/>
  <c r="AE90" i="29"/>
  <c r="AM90" i="29"/>
  <c r="AI92" i="29"/>
  <c r="AQ92" i="29"/>
  <c r="AI94" i="29"/>
  <c r="AI98" i="29"/>
  <c r="AI102" i="29"/>
  <c r="AI106" i="29"/>
  <c r="AM110" i="29"/>
  <c r="AE87" i="29"/>
  <c r="AI87" i="29"/>
  <c r="AM87" i="29"/>
  <c r="AQ87" i="29"/>
  <c r="AG89" i="29"/>
  <c r="AK89" i="29"/>
  <c r="AO89" i="29"/>
  <c r="AE91" i="29"/>
  <c r="AI91" i="29"/>
  <c r="AM91" i="29"/>
  <c r="AQ91" i="29"/>
  <c r="AG93" i="29"/>
  <c r="AK93" i="29"/>
  <c r="AO93" i="29"/>
  <c r="AE95" i="29"/>
  <c r="AI95" i="29"/>
  <c r="AM95" i="29"/>
  <c r="AQ95" i="29"/>
  <c r="AH96" i="29"/>
  <c r="AL96" i="29"/>
  <c r="AP96" i="29"/>
  <c r="AG97" i="29"/>
  <c r="AK97" i="29"/>
  <c r="AO97" i="29"/>
  <c r="AE99" i="29"/>
  <c r="AI99" i="29"/>
  <c r="AM99" i="29"/>
  <c r="AQ99" i="29"/>
  <c r="AH100" i="29"/>
  <c r="AL100" i="29"/>
  <c r="AP100" i="29"/>
  <c r="AG101" i="29"/>
  <c r="AK101" i="29"/>
  <c r="AO101" i="29"/>
  <c r="AE103" i="29"/>
  <c r="AI103" i="29"/>
  <c r="AM103" i="29"/>
  <c r="AQ103" i="29"/>
  <c r="AH104" i="29"/>
  <c r="AL104" i="29"/>
  <c r="AP104" i="29"/>
  <c r="AG105" i="29"/>
  <c r="AK105" i="29"/>
  <c r="AO105" i="29"/>
  <c r="AE107" i="29"/>
  <c r="AI107" i="29"/>
  <c r="AM107" i="29"/>
  <c r="AQ107" i="29"/>
  <c r="AR108" i="29"/>
  <c r="AN108" i="29"/>
  <c r="AJ108" i="29"/>
  <c r="AF108" i="29"/>
  <c r="AE108" i="29"/>
  <c r="AK108" i="29"/>
  <c r="AP108" i="29"/>
  <c r="AP112" i="29"/>
  <c r="AL112" i="29"/>
  <c r="AH112" i="29"/>
  <c r="AO112" i="29"/>
  <c r="AK112" i="29"/>
  <c r="AG112" i="29"/>
  <c r="AR112" i="29"/>
  <c r="AN112" i="29"/>
  <c r="AJ112" i="29"/>
  <c r="AF112" i="29"/>
  <c r="AE112" i="29"/>
  <c r="AM120" i="29"/>
  <c r="AE96" i="29"/>
  <c r="AI96" i="29"/>
  <c r="AM96" i="29"/>
  <c r="AQ96" i="29"/>
  <c r="AE100" i="29"/>
  <c r="AI100" i="29"/>
  <c r="AM100" i="29"/>
  <c r="AQ100" i="29"/>
  <c r="AE104" i="29"/>
  <c r="AI104" i="29"/>
  <c r="AM104" i="29"/>
  <c r="AQ104" i="29"/>
  <c r="AE89" i="29"/>
  <c r="AI89" i="29"/>
  <c r="AM89" i="29"/>
  <c r="AQ89" i="29"/>
  <c r="AE93" i="29"/>
  <c r="AI93" i="29"/>
  <c r="AM93" i="29"/>
  <c r="AQ93" i="29"/>
  <c r="AF96" i="29"/>
  <c r="AJ96" i="29"/>
  <c r="AN96" i="29"/>
  <c r="AR96" i="29"/>
  <c r="AE97" i="29"/>
  <c r="AI97" i="29"/>
  <c r="AM97" i="29"/>
  <c r="AQ97" i="29"/>
  <c r="AF100" i="29"/>
  <c r="AJ100" i="29"/>
  <c r="AN100" i="29"/>
  <c r="AR100" i="29"/>
  <c r="AE101" i="29"/>
  <c r="AI101" i="29"/>
  <c r="AM101" i="29"/>
  <c r="AQ101" i="29"/>
  <c r="AF104" i="29"/>
  <c r="AJ104" i="29"/>
  <c r="AN104" i="29"/>
  <c r="AR104" i="29"/>
  <c r="AE105" i="29"/>
  <c r="AI105" i="29"/>
  <c r="AM105" i="29"/>
  <c r="AQ105" i="29"/>
  <c r="AP120" i="29"/>
  <c r="AL120" i="29"/>
  <c r="AH120" i="29"/>
  <c r="AO120" i="29"/>
  <c r="AK120" i="29"/>
  <c r="AG120" i="29"/>
  <c r="AR120" i="29"/>
  <c r="AN120" i="29"/>
  <c r="AJ120" i="29"/>
  <c r="AF120" i="29"/>
  <c r="AE120" i="29"/>
  <c r="AE109" i="29"/>
  <c r="AI109" i="29"/>
  <c r="AM109" i="29"/>
  <c r="AQ109" i="29"/>
  <c r="AG111" i="29"/>
  <c r="AK111" i="29"/>
  <c r="AO111" i="29"/>
  <c r="AE113" i="29"/>
  <c r="AI113" i="29"/>
  <c r="AM113" i="29"/>
  <c r="AQ113" i="29"/>
  <c r="AH114" i="29"/>
  <c r="AL114" i="29"/>
  <c r="AP114" i="29"/>
  <c r="AG115" i="29"/>
  <c r="AK115" i="29"/>
  <c r="AO115" i="29"/>
  <c r="AE117" i="29"/>
  <c r="AI117" i="29"/>
  <c r="AM117" i="29"/>
  <c r="AQ117" i="29"/>
  <c r="AH118" i="29"/>
  <c r="AL118" i="29"/>
  <c r="AP118" i="29"/>
  <c r="AG119" i="29"/>
  <c r="AK119" i="29"/>
  <c r="AO119" i="29"/>
  <c r="AE121" i="29"/>
  <c r="AI121" i="29"/>
  <c r="AM121" i="29"/>
  <c r="AQ121" i="29"/>
  <c r="AH122" i="29"/>
  <c r="AL122" i="29"/>
  <c r="AP122" i="29"/>
  <c r="AG123" i="29"/>
  <c r="AK123" i="29"/>
  <c r="AO123" i="29"/>
  <c r="AE114" i="29"/>
  <c r="AI114" i="29"/>
  <c r="AM114" i="29"/>
  <c r="AQ114" i="29"/>
  <c r="AE118" i="29"/>
  <c r="AI118" i="29"/>
  <c r="AM118" i="29"/>
  <c r="AQ118" i="29"/>
  <c r="AF121" i="29"/>
  <c r="AJ121" i="29"/>
  <c r="AN121" i="29"/>
  <c r="AR121" i="29"/>
  <c r="AE122" i="29"/>
  <c r="AI122" i="29"/>
  <c r="AM122" i="29"/>
  <c r="AQ122" i="29"/>
  <c r="AH123" i="29"/>
  <c r="AL123" i="29"/>
  <c r="AP123" i="29"/>
  <c r="AE111" i="29"/>
  <c r="AI111" i="29"/>
  <c r="AM111" i="29"/>
  <c r="AQ111" i="29"/>
  <c r="AG113" i="29"/>
  <c r="AK113" i="29"/>
  <c r="AO113" i="29"/>
  <c r="AF114" i="29"/>
  <c r="AJ114" i="29"/>
  <c r="AN114" i="29"/>
  <c r="AR114" i="29"/>
  <c r="AE115" i="29"/>
  <c r="AI115" i="29"/>
  <c r="AM115" i="29"/>
  <c r="AQ115" i="29"/>
  <c r="AG117" i="29"/>
  <c r="AK117" i="29"/>
  <c r="AO117" i="29"/>
  <c r="AF118" i="29"/>
  <c r="AJ118" i="29"/>
  <c r="AN118" i="29"/>
  <c r="AR118" i="29"/>
  <c r="AE119" i="29"/>
  <c r="AI119" i="29"/>
  <c r="AM119" i="29"/>
  <c r="AQ119" i="29"/>
  <c r="AG121" i="29"/>
  <c r="AK121" i="29"/>
  <c r="AO121" i="29"/>
  <c r="AF122" i="29"/>
  <c r="AJ122" i="29"/>
  <c r="AN122" i="29"/>
  <c r="AR122" i="29"/>
  <c r="AE123" i="29"/>
  <c r="AI123" i="29"/>
  <c r="AM123" i="29"/>
  <c r="AQ123" i="29"/>
  <c r="R7" i="29"/>
  <c r="C56" i="29" l="1"/>
  <c r="C55" i="29"/>
  <c r="C54" i="29"/>
  <c r="C53" i="29"/>
  <c r="C52" i="29"/>
  <c r="C51" i="29"/>
  <c r="C50" i="29"/>
  <c r="C49" i="29"/>
  <c r="C48" i="29"/>
  <c r="C47" i="29"/>
  <c r="C46" i="29"/>
  <c r="C45" i="29"/>
  <c r="C44" i="29"/>
  <c r="C43" i="29"/>
  <c r="C42" i="29"/>
  <c r="C41" i="29"/>
  <c r="C40" i="29"/>
  <c r="C39" i="29"/>
  <c r="C38" i="29"/>
  <c r="C37" i="29"/>
  <c r="C36" i="29"/>
  <c r="C35" i="29"/>
  <c r="C34" i="29"/>
  <c r="C33" i="29"/>
  <c r="C32" i="29"/>
  <c r="C31" i="29"/>
  <c r="C30" i="29"/>
  <c r="C27" i="29"/>
  <c r="C26" i="29"/>
  <c r="C25" i="29"/>
  <c r="P23" i="29"/>
  <c r="O23" i="29"/>
  <c r="N23" i="29"/>
  <c r="M23" i="29"/>
  <c r="L23" i="29"/>
  <c r="K23" i="29"/>
  <c r="J23" i="29"/>
  <c r="AB5" i="31" l="1"/>
  <c r="I31" i="38" s="1"/>
  <c r="BB3" i="29"/>
  <c r="BE3" i="29" s="1"/>
  <c r="U83" i="29" l="1"/>
  <c r="S83" i="29"/>
  <c r="U82" i="29"/>
  <c r="S82" i="29"/>
  <c r="U81" i="29"/>
  <c r="S81" i="29"/>
  <c r="U80" i="29"/>
  <c r="S80" i="29"/>
  <c r="U79" i="29"/>
  <c r="S79" i="29"/>
  <c r="U78" i="29"/>
  <c r="S78" i="29"/>
  <c r="U77" i="29"/>
  <c r="S77" i="29"/>
  <c r="U76" i="29"/>
  <c r="S76" i="29"/>
  <c r="U75" i="29"/>
  <c r="S75" i="29"/>
  <c r="U74" i="29"/>
  <c r="S74" i="29"/>
  <c r="U73" i="29"/>
  <c r="S73" i="29"/>
  <c r="U72" i="29"/>
  <c r="S72" i="29"/>
  <c r="U71" i="29"/>
  <c r="S71" i="29"/>
  <c r="U70" i="29"/>
  <c r="S70" i="29"/>
  <c r="U69" i="29"/>
  <c r="S69" i="29"/>
  <c r="U68" i="29"/>
  <c r="S68" i="29"/>
  <c r="U67" i="29"/>
  <c r="S67" i="29"/>
  <c r="U66" i="29"/>
  <c r="S66" i="29"/>
  <c r="U65" i="29"/>
  <c r="S65" i="29"/>
  <c r="U64" i="29"/>
  <c r="S64" i="29"/>
  <c r="U63" i="29"/>
  <c r="S63" i="29"/>
  <c r="U62" i="29"/>
  <c r="S62" i="29"/>
  <c r="U61" i="29"/>
  <c r="S61" i="29"/>
  <c r="U60" i="29"/>
  <c r="S60" i="29"/>
  <c r="U59" i="29"/>
  <c r="S59" i="29"/>
  <c r="U58" i="29"/>
  <c r="S58" i="29"/>
  <c r="U57" i="29"/>
  <c r="S57" i="29"/>
  <c r="U56" i="29"/>
  <c r="S56" i="29"/>
  <c r="U55" i="29"/>
  <c r="S55" i="29"/>
  <c r="U54" i="29"/>
  <c r="S54" i="29"/>
  <c r="U53" i="29"/>
  <c r="S53" i="29"/>
  <c r="U52" i="29"/>
  <c r="S52" i="29"/>
  <c r="U51" i="29"/>
  <c r="S51" i="29"/>
  <c r="U50" i="29"/>
  <c r="S50" i="29"/>
  <c r="U49" i="29"/>
  <c r="S49" i="29"/>
  <c r="U48" i="29"/>
  <c r="S48" i="29"/>
  <c r="U47" i="29"/>
  <c r="S47" i="29"/>
  <c r="U46" i="29"/>
  <c r="S46" i="29"/>
  <c r="U45" i="29"/>
  <c r="S45" i="29"/>
  <c r="U44" i="29"/>
  <c r="S44" i="29"/>
  <c r="U43" i="29"/>
  <c r="S43" i="29"/>
  <c r="U42" i="29"/>
  <c r="S42" i="29"/>
  <c r="U41" i="29"/>
  <c r="S41" i="29"/>
  <c r="U40" i="29"/>
  <c r="S40" i="29"/>
  <c r="U39" i="29"/>
  <c r="S39" i="29"/>
  <c r="U38" i="29"/>
  <c r="S38" i="29"/>
  <c r="U37" i="29"/>
  <c r="S37" i="29"/>
  <c r="U36" i="29"/>
  <c r="S36" i="29"/>
  <c r="U35" i="29"/>
  <c r="S35" i="29"/>
  <c r="U34" i="29"/>
  <c r="S34" i="29"/>
  <c r="U33" i="29"/>
  <c r="S33" i="29"/>
  <c r="U32" i="29"/>
  <c r="S32" i="29"/>
  <c r="U31" i="29"/>
  <c r="S31" i="29"/>
  <c r="U30" i="29"/>
  <c r="S30" i="29"/>
  <c r="U29" i="29"/>
  <c r="S29" i="29"/>
  <c r="U28" i="29"/>
  <c r="S28" i="29"/>
  <c r="U27" i="29"/>
  <c r="S27" i="29"/>
  <c r="U26" i="29"/>
  <c r="S26" i="29"/>
  <c r="U25" i="29"/>
  <c r="S25" i="29"/>
  <c r="U24" i="29"/>
  <c r="S24" i="29"/>
  <c r="BE2" i="29"/>
  <c r="BE1" i="29"/>
  <c r="A3" i="29"/>
  <c r="A1" i="29"/>
  <c r="A122" i="29" l="1"/>
  <c r="A118" i="29"/>
  <c r="A114" i="29"/>
  <c r="A110" i="29"/>
  <c r="A106" i="29"/>
  <c r="A102" i="29"/>
  <c r="A98" i="29"/>
  <c r="A94" i="29"/>
  <c r="A90" i="29"/>
  <c r="A86" i="29"/>
  <c r="A117" i="29"/>
  <c r="A109" i="29"/>
  <c r="A101" i="29"/>
  <c r="A93" i="29"/>
  <c r="A85" i="29"/>
  <c r="A123" i="29"/>
  <c r="A119" i="29"/>
  <c r="A115" i="29"/>
  <c r="A111" i="29"/>
  <c r="A107" i="29"/>
  <c r="A103" i="29"/>
  <c r="A99" i="29"/>
  <c r="A95" i="29"/>
  <c r="A91" i="29"/>
  <c r="A87" i="29"/>
  <c r="A96" i="29"/>
  <c r="A92" i="29"/>
  <c r="A84" i="29"/>
  <c r="A105" i="29"/>
  <c r="A120" i="29"/>
  <c r="A116" i="29"/>
  <c r="A112" i="29"/>
  <c r="A108" i="29"/>
  <c r="A104" i="29"/>
  <c r="A100" i="29"/>
  <c r="A88" i="29"/>
  <c r="A121" i="29"/>
  <c r="A113" i="29"/>
  <c r="A97" i="29"/>
  <c r="A89" i="29"/>
  <c r="J22" i="29"/>
  <c r="U3" i="29"/>
  <c r="S16" i="29"/>
  <c r="N17" i="29"/>
  <c r="D17"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A5" i="35"/>
  <c r="F3" i="35"/>
  <c r="F2" i="35"/>
  <c r="A5" i="34"/>
  <c r="F3" i="34"/>
  <c r="B14" i="34" s="1"/>
  <c r="F2" i="34"/>
  <c r="B21" i="35" l="1"/>
  <c r="B14" i="35"/>
  <c r="H8" i="32"/>
  <c r="H6" i="32"/>
  <c r="A26" i="32" s="1"/>
  <c r="B37" i="32"/>
  <c r="B6" i="32"/>
  <c r="A20" i="32" s="1"/>
  <c r="B8" i="32"/>
  <c r="N15" i="31"/>
  <c r="F3" i="33"/>
  <c r="B14" i="33" s="1"/>
  <c r="F2" i="33"/>
  <c r="A5" i="33"/>
  <c r="N73" i="31"/>
  <c r="T83" i="29" s="1"/>
  <c r="N72" i="31"/>
  <c r="T82" i="29" s="1"/>
  <c r="N71" i="31"/>
  <c r="T81" i="29" s="1"/>
  <c r="N70" i="31"/>
  <c r="T80" i="29" s="1"/>
  <c r="N69" i="31"/>
  <c r="T79" i="29" s="1"/>
  <c r="N68" i="31"/>
  <c r="T78" i="29" s="1"/>
  <c r="N67" i="31"/>
  <c r="T77" i="29" s="1"/>
  <c r="N66" i="31"/>
  <c r="T76" i="29" s="1"/>
  <c r="N65" i="31"/>
  <c r="T75" i="29" s="1"/>
  <c r="N64" i="31"/>
  <c r="T74" i="29" s="1"/>
  <c r="N63" i="31"/>
  <c r="T73" i="29" s="1"/>
  <c r="N62" i="31"/>
  <c r="T72" i="29" s="1"/>
  <c r="N61" i="31"/>
  <c r="T71" i="29" s="1"/>
  <c r="N60" i="31"/>
  <c r="T70" i="29" s="1"/>
  <c r="N59" i="31"/>
  <c r="T69" i="29" s="1"/>
  <c r="N58" i="31"/>
  <c r="T68" i="29" s="1"/>
  <c r="N57" i="31"/>
  <c r="T67" i="29" s="1"/>
  <c r="N56" i="31"/>
  <c r="T66" i="29" s="1"/>
  <c r="N55" i="31"/>
  <c r="T65" i="29" s="1"/>
  <c r="N54" i="31"/>
  <c r="T64" i="29" s="1"/>
  <c r="N53" i="31"/>
  <c r="T63" i="29" s="1"/>
  <c r="N52" i="31"/>
  <c r="T62" i="29" s="1"/>
  <c r="N51" i="31"/>
  <c r="T61" i="29" s="1"/>
  <c r="N50" i="31"/>
  <c r="T60" i="29" s="1"/>
  <c r="N49" i="31"/>
  <c r="T59" i="29" s="1"/>
  <c r="N48" i="31"/>
  <c r="T58" i="29" s="1"/>
  <c r="N47" i="31"/>
  <c r="T57" i="29" s="1"/>
  <c r="N46" i="31"/>
  <c r="T56" i="29" s="1"/>
  <c r="N45" i="31"/>
  <c r="T55" i="29" s="1"/>
  <c r="N44" i="31"/>
  <c r="T54" i="29" s="1"/>
  <c r="N43" i="31"/>
  <c r="T53" i="29" s="1"/>
  <c r="N42" i="31"/>
  <c r="T52" i="29" s="1"/>
  <c r="N41" i="31"/>
  <c r="T51" i="29" s="1"/>
  <c r="N40" i="31"/>
  <c r="T50" i="29" s="1"/>
  <c r="N39" i="31"/>
  <c r="T49" i="29" s="1"/>
  <c r="N38" i="31"/>
  <c r="T48" i="29" s="1"/>
  <c r="N37" i="31"/>
  <c r="T47" i="29" s="1"/>
  <c r="N36" i="31"/>
  <c r="T46" i="29" s="1"/>
  <c r="N35" i="31"/>
  <c r="T45" i="29" s="1"/>
  <c r="N34" i="31"/>
  <c r="T44" i="29" s="1"/>
  <c r="N33" i="31"/>
  <c r="T43" i="29" s="1"/>
  <c r="N32" i="31"/>
  <c r="T42" i="29" s="1"/>
  <c r="N31" i="31"/>
  <c r="T41" i="29" s="1"/>
  <c r="N30" i="31"/>
  <c r="T40" i="29" s="1"/>
  <c r="N29" i="31"/>
  <c r="T39" i="29" s="1"/>
  <c r="N28" i="31"/>
  <c r="T38" i="29" s="1"/>
  <c r="N27" i="31"/>
  <c r="T37" i="29" s="1"/>
  <c r="N26" i="31"/>
  <c r="T36" i="29" s="1"/>
  <c r="N25" i="31"/>
  <c r="T35" i="29" s="1"/>
  <c r="N24" i="31"/>
  <c r="T34" i="29" s="1"/>
  <c r="N23" i="31"/>
  <c r="T33" i="29" s="1"/>
  <c r="N22" i="31"/>
  <c r="T32" i="29" s="1"/>
  <c r="N21" i="31"/>
  <c r="T31" i="29" s="1"/>
  <c r="N20" i="31"/>
  <c r="T30" i="29" s="1"/>
  <c r="N19" i="31"/>
  <c r="C29" i="29" s="1"/>
  <c r="N18" i="31"/>
  <c r="C28" i="29" s="1"/>
  <c r="N17" i="31"/>
  <c r="N16" i="31"/>
  <c r="N14" i="31"/>
  <c r="C24" i="29" s="1"/>
  <c r="I73" i="31"/>
  <c r="W83" i="29" s="1"/>
  <c r="I72" i="31"/>
  <c r="W82" i="29" s="1"/>
  <c r="I71" i="31"/>
  <c r="W81" i="29" s="1"/>
  <c r="I70" i="31"/>
  <c r="W80" i="29" s="1"/>
  <c r="I69" i="31"/>
  <c r="W79" i="29" s="1"/>
  <c r="I68" i="31"/>
  <c r="W78" i="29" s="1"/>
  <c r="I67" i="31"/>
  <c r="W77" i="29" s="1"/>
  <c r="I66" i="31"/>
  <c r="W76" i="29" s="1"/>
  <c r="I65" i="31"/>
  <c r="W75" i="29" s="1"/>
  <c r="I64" i="31"/>
  <c r="W74" i="29" s="1"/>
  <c r="I63" i="31"/>
  <c r="W73" i="29" s="1"/>
  <c r="I62" i="31"/>
  <c r="W72" i="29" s="1"/>
  <c r="I61" i="31"/>
  <c r="W71" i="29" s="1"/>
  <c r="I60" i="31"/>
  <c r="W70" i="29" s="1"/>
  <c r="I59" i="31"/>
  <c r="W69" i="29" s="1"/>
  <c r="I58" i="31"/>
  <c r="W68" i="29" s="1"/>
  <c r="I57" i="31"/>
  <c r="W67" i="29" s="1"/>
  <c r="I56" i="31"/>
  <c r="W66" i="29" s="1"/>
  <c r="I55" i="31"/>
  <c r="W65" i="29" s="1"/>
  <c r="I54" i="31"/>
  <c r="W64" i="29" s="1"/>
  <c r="I53" i="31"/>
  <c r="W63" i="29" s="1"/>
  <c r="I52" i="31"/>
  <c r="W62" i="29" s="1"/>
  <c r="I51" i="31"/>
  <c r="W61" i="29" s="1"/>
  <c r="I50" i="31"/>
  <c r="W60" i="29" s="1"/>
  <c r="I49" i="31"/>
  <c r="W59" i="29" s="1"/>
  <c r="I48" i="31"/>
  <c r="W58" i="29" s="1"/>
  <c r="I47" i="31"/>
  <c r="W57" i="29" s="1"/>
  <c r="I46" i="31"/>
  <c r="W56" i="29" s="1"/>
  <c r="I45" i="31"/>
  <c r="W55" i="29" s="1"/>
  <c r="I44" i="31"/>
  <c r="W54" i="29" s="1"/>
  <c r="I43" i="31"/>
  <c r="W53" i="29" s="1"/>
  <c r="I42" i="31"/>
  <c r="W52" i="29" s="1"/>
  <c r="I41" i="31"/>
  <c r="W51" i="29" s="1"/>
  <c r="I40" i="31"/>
  <c r="W50" i="29" s="1"/>
  <c r="I39" i="31"/>
  <c r="W49" i="29" s="1"/>
  <c r="I38" i="31"/>
  <c r="W48" i="29" s="1"/>
  <c r="I37" i="31"/>
  <c r="W47" i="29" s="1"/>
  <c r="I36" i="31"/>
  <c r="W46" i="29" s="1"/>
  <c r="I35" i="31"/>
  <c r="W45" i="29" s="1"/>
  <c r="I34" i="31"/>
  <c r="W44" i="29" s="1"/>
  <c r="I33" i="31"/>
  <c r="W43" i="29" s="1"/>
  <c r="I32" i="31"/>
  <c r="W42" i="29" s="1"/>
  <c r="I31" i="31"/>
  <c r="W41" i="29" s="1"/>
  <c r="I30" i="31"/>
  <c r="W40" i="29" s="1"/>
  <c r="I29" i="31"/>
  <c r="W39" i="29" s="1"/>
  <c r="I28" i="31"/>
  <c r="W38" i="29" s="1"/>
  <c r="I27" i="31"/>
  <c r="W37" i="29" s="1"/>
  <c r="I26" i="31"/>
  <c r="W36" i="29" s="1"/>
  <c r="I25" i="31"/>
  <c r="W35" i="29" s="1"/>
  <c r="I24" i="31"/>
  <c r="W34" i="29" s="1"/>
  <c r="I23" i="31"/>
  <c r="W33" i="29" s="1"/>
  <c r="I22" i="31"/>
  <c r="W32" i="29" s="1"/>
  <c r="I21" i="31"/>
  <c r="W31" i="29" s="1"/>
  <c r="I20" i="31"/>
  <c r="W30" i="29" s="1"/>
  <c r="I19" i="31"/>
  <c r="W29" i="29" s="1"/>
  <c r="I18" i="31"/>
  <c r="W28" i="29" s="1"/>
  <c r="I17" i="31"/>
  <c r="I16" i="31"/>
  <c r="I15" i="31"/>
  <c r="W25" i="29" s="1"/>
  <c r="I14" i="31"/>
  <c r="W24" i="29" s="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G32" i="31"/>
  <c r="G31" i="31"/>
  <c r="G30" i="31"/>
  <c r="G29" i="31"/>
  <c r="G28" i="31"/>
  <c r="G27" i="31"/>
  <c r="G26" i="31"/>
  <c r="G25" i="31"/>
  <c r="G24" i="31"/>
  <c r="G23" i="31"/>
  <c r="G22" i="31"/>
  <c r="G21" i="31"/>
  <c r="G20" i="31"/>
  <c r="G19" i="31"/>
  <c r="G18" i="31"/>
  <c r="G17" i="31"/>
  <c r="G16" i="31"/>
  <c r="G15" i="31"/>
  <c r="G14" i="31"/>
  <c r="AV33" i="29" l="1"/>
  <c r="AW33" i="29"/>
  <c r="AU33" i="29"/>
  <c r="AY33" i="29"/>
  <c r="AT33" i="29"/>
  <c r="AX33" i="29"/>
  <c r="AS33" i="29"/>
  <c r="AR33" i="29"/>
  <c r="AK33" i="29"/>
  <c r="AF33" i="29"/>
  <c r="AP33" i="29"/>
  <c r="AJ33" i="29"/>
  <c r="AL33" i="29"/>
  <c r="AG33" i="29"/>
  <c r="AO33" i="29"/>
  <c r="AH33" i="29"/>
  <c r="AE33" i="29"/>
  <c r="AM33" i="29"/>
  <c r="AI33" i="29"/>
  <c r="AQ33" i="29"/>
  <c r="AN33" i="29"/>
  <c r="AV41" i="29"/>
  <c r="AW41" i="29"/>
  <c r="AU41" i="29"/>
  <c r="AY41" i="29"/>
  <c r="AT41" i="29"/>
  <c r="AX41" i="29"/>
  <c r="AS41" i="29"/>
  <c r="AO41" i="29"/>
  <c r="AJ41" i="29"/>
  <c r="AN41" i="29"/>
  <c r="AH41" i="29"/>
  <c r="AR41" i="29"/>
  <c r="AL41" i="29"/>
  <c r="AG41" i="29"/>
  <c r="AP41" i="29"/>
  <c r="AK41" i="29"/>
  <c r="AF41" i="29"/>
  <c r="AI41" i="29"/>
  <c r="AM41" i="29"/>
  <c r="AE41" i="29"/>
  <c r="AQ41" i="29"/>
  <c r="AV53" i="29"/>
  <c r="AW53" i="29"/>
  <c r="AU53" i="29"/>
  <c r="AY53" i="29"/>
  <c r="AT53" i="29"/>
  <c r="AX53" i="29"/>
  <c r="AS53" i="29"/>
  <c r="AO53" i="29"/>
  <c r="AJ53" i="29"/>
  <c r="AN53" i="29"/>
  <c r="AH53" i="29"/>
  <c r="AR53" i="29"/>
  <c r="AL53" i="29"/>
  <c r="AG53" i="29"/>
  <c r="AP53" i="29"/>
  <c r="AK53" i="29"/>
  <c r="AF53" i="29"/>
  <c r="AE53" i="29"/>
  <c r="AI53" i="29"/>
  <c r="AM53" i="29"/>
  <c r="AQ53" i="29"/>
  <c r="AV65" i="29"/>
  <c r="AW65" i="29"/>
  <c r="AU65" i="29"/>
  <c r="AY65" i="29"/>
  <c r="AT65" i="29"/>
  <c r="AX65" i="29"/>
  <c r="AS65" i="29"/>
  <c r="AP65" i="29"/>
  <c r="AK65" i="29"/>
  <c r="AF65" i="29"/>
  <c r="AN65" i="29"/>
  <c r="AH65" i="29"/>
  <c r="AL65" i="29"/>
  <c r="AJ65" i="29"/>
  <c r="AR65" i="29"/>
  <c r="AG65" i="29"/>
  <c r="AO65" i="29"/>
  <c r="AI65" i="29"/>
  <c r="AM65" i="29"/>
  <c r="AQ65" i="29"/>
  <c r="AE65" i="29"/>
  <c r="AV77" i="29"/>
  <c r="AW77" i="29"/>
  <c r="AU77" i="29"/>
  <c r="AY77" i="29"/>
  <c r="AT77" i="29"/>
  <c r="AX77" i="29"/>
  <c r="AS77" i="29"/>
  <c r="AO77" i="29"/>
  <c r="AJ77" i="29"/>
  <c r="AN77" i="29"/>
  <c r="AH77" i="29"/>
  <c r="AR77" i="29"/>
  <c r="AL77" i="29"/>
  <c r="AG77" i="29"/>
  <c r="AP77" i="29"/>
  <c r="AK77" i="29"/>
  <c r="AF77" i="29"/>
  <c r="AE77" i="29"/>
  <c r="AI77" i="29"/>
  <c r="AM77" i="29"/>
  <c r="AQ77" i="29"/>
  <c r="AV30" i="29"/>
  <c r="AY30" i="29"/>
  <c r="AT30" i="29"/>
  <c r="AX30" i="29"/>
  <c r="AS30" i="29"/>
  <c r="AW30" i="29"/>
  <c r="AU30" i="29"/>
  <c r="AR30" i="29"/>
  <c r="AO30" i="29"/>
  <c r="AI30" i="29"/>
  <c r="AH30" i="29"/>
  <c r="AN30" i="29"/>
  <c r="AK30" i="29"/>
  <c r="AF30" i="29"/>
  <c r="AM30" i="29"/>
  <c r="AL30" i="29"/>
  <c r="AJ30" i="29"/>
  <c r="AG30" i="29"/>
  <c r="AQ30" i="29"/>
  <c r="AP30" i="29"/>
  <c r="AE30" i="29"/>
  <c r="AV34" i="29"/>
  <c r="AY34" i="29"/>
  <c r="AT34" i="29"/>
  <c r="AX34" i="29"/>
  <c r="AS34" i="29"/>
  <c r="AW34" i="29"/>
  <c r="AU34" i="29"/>
  <c r="AF34" i="29"/>
  <c r="AJ34" i="29"/>
  <c r="AL34" i="29"/>
  <c r="AN34" i="29"/>
  <c r="AK34" i="29"/>
  <c r="AO34" i="29"/>
  <c r="AG34" i="29"/>
  <c r="AH34" i="29"/>
  <c r="AR34" i="29"/>
  <c r="AP34" i="29"/>
  <c r="AI34" i="29"/>
  <c r="AQ34" i="29"/>
  <c r="AM34" i="29"/>
  <c r="AE34" i="29"/>
  <c r="AV38" i="29"/>
  <c r="AY38" i="29"/>
  <c r="AT38" i="29"/>
  <c r="AX38" i="29"/>
  <c r="AS38" i="29"/>
  <c r="AW38" i="29"/>
  <c r="AU38" i="29"/>
  <c r="AK38" i="29"/>
  <c r="AG38" i="29"/>
  <c r="AO38" i="29"/>
  <c r="AR38" i="29"/>
  <c r="AE38" i="29"/>
  <c r="AH38" i="29"/>
  <c r="AI38" i="29"/>
  <c r="AP38" i="29"/>
  <c r="AN38" i="29"/>
  <c r="AM38" i="29"/>
  <c r="AF38" i="29"/>
  <c r="AQ38" i="29"/>
  <c r="AL38" i="29"/>
  <c r="AJ38" i="29"/>
  <c r="AM42" i="29"/>
  <c r="AV42" i="29"/>
  <c r="AY42" i="29"/>
  <c r="AT42" i="29"/>
  <c r="AX42" i="29"/>
  <c r="AS42" i="29"/>
  <c r="AW42" i="29"/>
  <c r="AU42" i="29"/>
  <c r="AI42" i="29"/>
  <c r="AP42" i="29"/>
  <c r="AK42" i="29"/>
  <c r="AJ42" i="29"/>
  <c r="AN42" i="29"/>
  <c r="AL42" i="29"/>
  <c r="AG42" i="29"/>
  <c r="AF42" i="29"/>
  <c r="AO42" i="29"/>
  <c r="AH42" i="29"/>
  <c r="AR42" i="29"/>
  <c r="AE42" i="29"/>
  <c r="AQ42" i="29"/>
  <c r="AV46" i="29"/>
  <c r="AY46" i="29"/>
  <c r="AT46" i="29"/>
  <c r="AX46" i="29"/>
  <c r="AS46" i="29"/>
  <c r="AW46" i="29"/>
  <c r="AU46" i="29"/>
  <c r="AO46" i="29"/>
  <c r="AN46" i="29"/>
  <c r="AH46" i="29"/>
  <c r="AE46" i="29"/>
  <c r="AI46" i="29"/>
  <c r="AP46" i="29"/>
  <c r="AK46" i="29"/>
  <c r="AJ46" i="29"/>
  <c r="AM46" i="29"/>
  <c r="AL46" i="29"/>
  <c r="AG46" i="29"/>
  <c r="AF46" i="29"/>
  <c r="AR46" i="29"/>
  <c r="AQ46" i="29"/>
  <c r="AV50" i="29"/>
  <c r="AY50" i="29"/>
  <c r="AT50" i="29"/>
  <c r="AX50" i="29"/>
  <c r="AS50" i="29"/>
  <c r="AW50" i="29"/>
  <c r="AU50" i="29"/>
  <c r="AP50" i="29"/>
  <c r="AK50" i="29"/>
  <c r="AJ50" i="29"/>
  <c r="AQ50" i="29"/>
  <c r="AL50" i="29"/>
  <c r="AG50" i="29"/>
  <c r="AF50" i="29"/>
  <c r="AO50" i="29"/>
  <c r="AI50" i="29"/>
  <c r="AH50" i="29"/>
  <c r="AR50" i="29"/>
  <c r="AM50" i="29"/>
  <c r="AN50" i="29"/>
  <c r="AE50" i="29"/>
  <c r="AQ54" i="29"/>
  <c r="AV54" i="29"/>
  <c r="AY54" i="29"/>
  <c r="AT54" i="29"/>
  <c r="AX54" i="29"/>
  <c r="AS54" i="29"/>
  <c r="AW54" i="29"/>
  <c r="AU54" i="29"/>
  <c r="AI54" i="29"/>
  <c r="AO54" i="29"/>
  <c r="AN54" i="29"/>
  <c r="AH54" i="29"/>
  <c r="AP54" i="29"/>
  <c r="AK54" i="29"/>
  <c r="AJ54" i="29"/>
  <c r="AR54" i="29"/>
  <c r="AL54" i="29"/>
  <c r="AG54" i="29"/>
  <c r="AF54" i="29"/>
  <c r="AM54" i="29"/>
  <c r="AE54" i="29"/>
  <c r="AQ58" i="29"/>
  <c r="AV58" i="29"/>
  <c r="AY58" i="29"/>
  <c r="AT58" i="29"/>
  <c r="AX58" i="29"/>
  <c r="AS58" i="29"/>
  <c r="AW58" i="29"/>
  <c r="AU58" i="29"/>
  <c r="AI58" i="29"/>
  <c r="AM58" i="29"/>
  <c r="AL58" i="29"/>
  <c r="AG58" i="29"/>
  <c r="AF58" i="29"/>
  <c r="AP58" i="29"/>
  <c r="AH58" i="29"/>
  <c r="AR58" i="29"/>
  <c r="AE58" i="29"/>
  <c r="AJ58" i="29"/>
  <c r="AO58" i="29"/>
  <c r="AN58" i="29"/>
  <c r="AK58" i="29"/>
  <c r="AV62" i="29"/>
  <c r="AY62" i="29"/>
  <c r="AT62" i="29"/>
  <c r="AX62" i="29"/>
  <c r="AS62" i="29"/>
  <c r="AW62" i="29"/>
  <c r="AU62" i="29"/>
  <c r="AM62" i="29"/>
  <c r="AI62" i="29"/>
  <c r="AQ62" i="29"/>
  <c r="AP62" i="29"/>
  <c r="AK62" i="29"/>
  <c r="AJ62" i="29"/>
  <c r="AO62" i="29"/>
  <c r="AL62" i="29"/>
  <c r="AG62" i="29"/>
  <c r="AF62" i="29"/>
  <c r="AN62" i="29"/>
  <c r="AH62" i="29"/>
  <c r="AR62" i="29"/>
  <c r="AE62" i="29"/>
  <c r="AV66" i="29"/>
  <c r="AY66" i="29"/>
  <c r="AT66" i="29"/>
  <c r="AX66" i="29"/>
  <c r="AS66" i="29"/>
  <c r="AW66" i="29"/>
  <c r="AU66" i="29"/>
  <c r="AM66" i="29"/>
  <c r="AH66" i="29"/>
  <c r="AF66" i="29"/>
  <c r="AO66" i="29"/>
  <c r="AL66" i="29"/>
  <c r="AI66" i="29"/>
  <c r="AR66" i="29"/>
  <c r="AK66" i="29"/>
  <c r="AG66" i="29"/>
  <c r="AP66" i="29"/>
  <c r="AN66" i="29"/>
  <c r="AQ66" i="29"/>
  <c r="AE66" i="29"/>
  <c r="AJ66" i="29"/>
  <c r="AV70" i="29"/>
  <c r="AY70" i="29"/>
  <c r="AT70" i="29"/>
  <c r="AX70" i="29"/>
  <c r="AS70" i="29"/>
  <c r="AW70" i="29"/>
  <c r="AU70" i="29"/>
  <c r="AP70" i="29"/>
  <c r="AK70" i="29"/>
  <c r="AJ70" i="29"/>
  <c r="AI70" i="29"/>
  <c r="AO70" i="29"/>
  <c r="AL70" i="29"/>
  <c r="AG70" i="29"/>
  <c r="AF70" i="29"/>
  <c r="AE70" i="29"/>
  <c r="AN70" i="29"/>
  <c r="AH70" i="29"/>
  <c r="AR70" i="29"/>
  <c r="AQ70" i="29"/>
  <c r="AM70" i="29"/>
  <c r="AV74" i="29"/>
  <c r="AY74" i="29"/>
  <c r="AT74" i="29"/>
  <c r="AX74" i="29"/>
  <c r="AS74" i="29"/>
  <c r="AW74" i="29"/>
  <c r="AU74" i="29"/>
  <c r="AH74" i="29"/>
  <c r="AR74" i="29"/>
  <c r="AQ74" i="29"/>
  <c r="AL74" i="29"/>
  <c r="AE74" i="29"/>
  <c r="AO74" i="29"/>
  <c r="AN74" i="29"/>
  <c r="AM74" i="29"/>
  <c r="AG74" i="29"/>
  <c r="AP74" i="29"/>
  <c r="AK74" i="29"/>
  <c r="AJ74" i="29"/>
  <c r="AI74" i="29"/>
  <c r="AF74" i="29"/>
  <c r="AQ78" i="29"/>
  <c r="AV78" i="29"/>
  <c r="AY78" i="29"/>
  <c r="AT78" i="29"/>
  <c r="AX78" i="29"/>
  <c r="AS78" i="29"/>
  <c r="AW78" i="29"/>
  <c r="AU78" i="29"/>
  <c r="AI78" i="29"/>
  <c r="AM78" i="29"/>
  <c r="AL78" i="29"/>
  <c r="AG78" i="29"/>
  <c r="AF78" i="29"/>
  <c r="AJ78" i="29"/>
  <c r="AH78" i="29"/>
  <c r="AR78" i="29"/>
  <c r="AE78" i="29"/>
  <c r="AP78" i="29"/>
  <c r="AO78" i="29"/>
  <c r="AN78" i="29"/>
  <c r="AK78" i="29"/>
  <c r="AV82" i="29"/>
  <c r="AY82" i="29"/>
  <c r="AT82" i="29"/>
  <c r="AX82" i="29"/>
  <c r="AS82" i="29"/>
  <c r="AW82" i="29"/>
  <c r="AU82" i="29"/>
  <c r="AI82" i="29"/>
  <c r="AQ82" i="29"/>
  <c r="AM82" i="29"/>
  <c r="AO82" i="29"/>
  <c r="AN82" i="29"/>
  <c r="AR82" i="29"/>
  <c r="AP82" i="29"/>
  <c r="AK82" i="29"/>
  <c r="AJ82" i="29"/>
  <c r="AH82" i="29"/>
  <c r="AL82" i="29"/>
  <c r="AG82" i="29"/>
  <c r="AF82" i="29"/>
  <c r="AE82" i="29"/>
  <c r="AV37" i="29"/>
  <c r="AW37" i="29"/>
  <c r="AU37" i="29"/>
  <c r="AY37" i="29"/>
  <c r="AT37" i="29"/>
  <c r="AX37" i="29"/>
  <c r="AS37" i="29"/>
  <c r="AO37" i="29"/>
  <c r="AJ37" i="29"/>
  <c r="AN37" i="29"/>
  <c r="AH37" i="29"/>
  <c r="AR37" i="29"/>
  <c r="AL37" i="29"/>
  <c r="AG37" i="29"/>
  <c r="AP37" i="29"/>
  <c r="AK37" i="29"/>
  <c r="AF37" i="29"/>
  <c r="AE37" i="29"/>
  <c r="AQ37" i="29"/>
  <c r="AI37" i="29"/>
  <c r="AM37" i="29"/>
  <c r="AV49" i="29"/>
  <c r="AW49" i="29"/>
  <c r="AU49" i="29"/>
  <c r="AY49" i="29"/>
  <c r="AT49" i="29"/>
  <c r="AX49" i="29"/>
  <c r="AS49" i="29"/>
  <c r="AO49" i="29"/>
  <c r="AJ49" i="29"/>
  <c r="AN49" i="29"/>
  <c r="AH49" i="29"/>
  <c r="AR49" i="29"/>
  <c r="AL49" i="29"/>
  <c r="AG49" i="29"/>
  <c r="AP49" i="29"/>
  <c r="AK49" i="29"/>
  <c r="AF49" i="29"/>
  <c r="AQ49" i="29"/>
  <c r="AE49" i="29"/>
  <c r="AI49" i="29"/>
  <c r="AM49" i="29"/>
  <c r="AV61" i="29"/>
  <c r="AW61" i="29"/>
  <c r="AU61" i="29"/>
  <c r="AY61" i="29"/>
  <c r="AT61" i="29"/>
  <c r="AX61" i="29"/>
  <c r="AS61" i="29"/>
  <c r="AR61" i="29"/>
  <c r="AL61" i="29"/>
  <c r="AG61" i="29"/>
  <c r="AN61" i="29"/>
  <c r="AF61" i="29"/>
  <c r="AK61" i="29"/>
  <c r="AP61" i="29"/>
  <c r="AJ61" i="29"/>
  <c r="AO61" i="29"/>
  <c r="AH61" i="29"/>
  <c r="AM61" i="29"/>
  <c r="AQ61" i="29"/>
  <c r="AE61" i="29"/>
  <c r="AI61" i="29"/>
  <c r="AV69" i="29"/>
  <c r="AW69" i="29"/>
  <c r="AU69" i="29"/>
  <c r="AY69" i="29"/>
  <c r="AT69" i="29"/>
  <c r="AX69" i="29"/>
  <c r="AS69" i="29"/>
  <c r="AO69" i="29"/>
  <c r="AJ69" i="29"/>
  <c r="AN69" i="29"/>
  <c r="AH69" i="29"/>
  <c r="AR69" i="29"/>
  <c r="AL69" i="29"/>
  <c r="AG69" i="29"/>
  <c r="AP69" i="29"/>
  <c r="AK69" i="29"/>
  <c r="AF69" i="29"/>
  <c r="AM69" i="29"/>
  <c r="AQ69" i="29"/>
  <c r="AE69" i="29"/>
  <c r="AI69" i="29"/>
  <c r="AV81" i="29"/>
  <c r="AW81" i="29"/>
  <c r="AU81" i="29"/>
  <c r="AY81" i="29"/>
  <c r="AT81" i="29"/>
  <c r="AX81" i="29"/>
  <c r="AS81" i="29"/>
  <c r="AN81" i="29"/>
  <c r="AH81" i="29"/>
  <c r="AR81" i="29"/>
  <c r="AL81" i="29"/>
  <c r="AG81" i="29"/>
  <c r="AP81" i="29"/>
  <c r="AK81" i="29"/>
  <c r="AF81" i="29"/>
  <c r="AO81" i="29"/>
  <c r="AJ81" i="29"/>
  <c r="AI81" i="29"/>
  <c r="AM81" i="29"/>
  <c r="AQ81" i="29"/>
  <c r="AE81" i="29"/>
  <c r="AV31" i="29"/>
  <c r="AW31" i="29"/>
  <c r="AU31" i="29"/>
  <c r="AY31" i="29"/>
  <c r="AT31" i="29"/>
  <c r="AX31" i="29"/>
  <c r="AS31" i="29"/>
  <c r="AP31" i="29"/>
  <c r="AL31" i="29"/>
  <c r="AH31" i="29"/>
  <c r="AQ31" i="29"/>
  <c r="AR31" i="29"/>
  <c r="AK31" i="29"/>
  <c r="AE31" i="29"/>
  <c r="AF31" i="29"/>
  <c r="AO31" i="29"/>
  <c r="AG31" i="29"/>
  <c r="AI31" i="29"/>
  <c r="AJ31" i="29"/>
  <c r="AM31" i="29"/>
  <c r="AN31" i="29"/>
  <c r="AV35" i="29"/>
  <c r="AW35" i="29"/>
  <c r="AU35" i="29"/>
  <c r="AY35" i="29"/>
  <c r="AT35" i="29"/>
  <c r="AX35" i="29"/>
  <c r="AS35" i="29"/>
  <c r="AL35" i="29"/>
  <c r="AG35" i="29"/>
  <c r="AH35" i="29"/>
  <c r="AK35" i="29"/>
  <c r="AE35" i="29"/>
  <c r="AQ35" i="29"/>
  <c r="AM35" i="29"/>
  <c r="AI35" i="29"/>
  <c r="AJ35" i="29"/>
  <c r="AO35" i="29"/>
  <c r="AR35" i="29"/>
  <c r="AN35" i="29"/>
  <c r="AP35" i="29"/>
  <c r="AF35" i="29"/>
  <c r="AV39" i="29"/>
  <c r="AW39" i="29"/>
  <c r="AU39" i="29"/>
  <c r="AY39" i="29"/>
  <c r="AT39" i="29"/>
  <c r="AX39" i="29"/>
  <c r="AS39" i="29"/>
  <c r="AR39" i="29"/>
  <c r="AJ39" i="29"/>
  <c r="AL39" i="29"/>
  <c r="AP39" i="29"/>
  <c r="AH39" i="29"/>
  <c r="AN39" i="29"/>
  <c r="AF39" i="29"/>
  <c r="AE39" i="29"/>
  <c r="AG39" i="29"/>
  <c r="AI39" i="29"/>
  <c r="AK39" i="29"/>
  <c r="AQ39" i="29"/>
  <c r="AM39" i="29"/>
  <c r="AO39" i="29"/>
  <c r="AV43" i="29"/>
  <c r="AW43" i="29"/>
  <c r="AU43" i="29"/>
  <c r="AY43" i="29"/>
  <c r="AT43" i="29"/>
  <c r="AX43" i="29"/>
  <c r="AS43" i="29"/>
  <c r="AP43" i="29"/>
  <c r="AH43" i="29"/>
  <c r="AR43" i="29"/>
  <c r="AJ43" i="29"/>
  <c r="AN43" i="29"/>
  <c r="AF43" i="29"/>
  <c r="AL43" i="29"/>
  <c r="AE43" i="29"/>
  <c r="AK43" i="29"/>
  <c r="AI43" i="29"/>
  <c r="AO43" i="29"/>
  <c r="AM43" i="29"/>
  <c r="AQ43" i="29"/>
  <c r="AG43" i="29"/>
  <c r="AV47" i="29"/>
  <c r="AW47" i="29"/>
  <c r="AU47" i="29"/>
  <c r="AY47" i="29"/>
  <c r="AT47" i="29"/>
  <c r="AX47" i="29"/>
  <c r="AS47" i="29"/>
  <c r="AP47" i="29"/>
  <c r="AH47" i="29"/>
  <c r="AN47" i="29"/>
  <c r="AF47" i="29"/>
  <c r="AL47" i="29"/>
  <c r="AR47" i="29"/>
  <c r="AJ47" i="29"/>
  <c r="AI47" i="29"/>
  <c r="AO47" i="29"/>
  <c r="AE47" i="29"/>
  <c r="AM47" i="29"/>
  <c r="AK47" i="29"/>
  <c r="AQ47" i="29"/>
  <c r="AG47" i="29"/>
  <c r="AV51" i="29"/>
  <c r="AW51" i="29"/>
  <c r="AU51" i="29"/>
  <c r="AY51" i="29"/>
  <c r="AT51" i="29"/>
  <c r="AX51" i="29"/>
  <c r="AS51" i="29"/>
  <c r="AL51" i="29"/>
  <c r="AH51" i="29"/>
  <c r="AP51" i="29"/>
  <c r="AM51" i="29"/>
  <c r="AJ51" i="29"/>
  <c r="AI51" i="29"/>
  <c r="AQ51" i="29"/>
  <c r="AN51" i="29"/>
  <c r="AG51" i="29"/>
  <c r="AO51" i="29"/>
  <c r="AE51" i="29"/>
  <c r="AR51" i="29"/>
  <c r="AK51" i="29"/>
  <c r="AF51" i="29"/>
  <c r="AV55" i="29"/>
  <c r="AW55" i="29"/>
  <c r="AU55" i="29"/>
  <c r="AY55" i="29"/>
  <c r="AT55" i="29"/>
  <c r="AX55" i="29"/>
  <c r="AS55" i="29"/>
  <c r="AH55" i="29"/>
  <c r="AL55" i="29"/>
  <c r="AP55" i="29"/>
  <c r="AQ55" i="29"/>
  <c r="AJ55" i="29"/>
  <c r="AG55" i="29"/>
  <c r="AE55" i="29"/>
  <c r="AN55" i="29"/>
  <c r="AK55" i="29"/>
  <c r="AM55" i="29"/>
  <c r="AI55" i="29"/>
  <c r="AR55" i="29"/>
  <c r="AO55" i="29"/>
  <c r="AF55" i="29"/>
  <c r="AV59" i="29"/>
  <c r="AW59" i="29"/>
  <c r="AU59" i="29"/>
  <c r="AY59" i="29"/>
  <c r="AT59" i="29"/>
  <c r="AX59" i="29"/>
  <c r="AS59" i="29"/>
  <c r="AP59" i="29"/>
  <c r="AL59" i="29"/>
  <c r="AH59" i="29"/>
  <c r="AE59" i="29"/>
  <c r="AJ59" i="29"/>
  <c r="AK59" i="29"/>
  <c r="AF59" i="29"/>
  <c r="AI59" i="29"/>
  <c r="AN59" i="29"/>
  <c r="AO59" i="29"/>
  <c r="AM59" i="29"/>
  <c r="AR59" i="29"/>
  <c r="AQ59" i="29"/>
  <c r="AG59" i="29"/>
  <c r="AV63" i="29"/>
  <c r="AW63" i="29"/>
  <c r="AU63" i="29"/>
  <c r="AY63" i="29"/>
  <c r="AT63" i="29"/>
  <c r="AX63" i="29"/>
  <c r="AS63" i="29"/>
  <c r="AI63" i="29"/>
  <c r="AN63" i="29"/>
  <c r="AK63" i="29"/>
  <c r="AP63" i="29"/>
  <c r="AL63" i="29"/>
  <c r="AR63" i="29"/>
  <c r="AJ63" i="29"/>
  <c r="AF63" i="29"/>
  <c r="AM63" i="29"/>
  <c r="AG63" i="29"/>
  <c r="AQ63" i="29"/>
  <c r="AO63" i="29"/>
  <c r="AE63" i="29"/>
  <c r="AH63" i="29"/>
  <c r="AV67" i="29"/>
  <c r="AW67" i="29"/>
  <c r="AU67" i="29"/>
  <c r="AY67" i="29"/>
  <c r="AT67" i="29"/>
  <c r="AX67" i="29"/>
  <c r="AS67" i="29"/>
  <c r="AP67" i="29"/>
  <c r="AH67" i="29"/>
  <c r="AN67" i="29"/>
  <c r="AF67" i="29"/>
  <c r="AL67" i="29"/>
  <c r="AR67" i="29"/>
  <c r="AJ67" i="29"/>
  <c r="AM67" i="29"/>
  <c r="AK67" i="29"/>
  <c r="AQ67" i="29"/>
  <c r="AO67" i="29"/>
  <c r="AI67" i="29"/>
  <c r="AE67" i="29"/>
  <c r="AG67" i="29"/>
  <c r="AV71" i="29"/>
  <c r="AW71" i="29"/>
  <c r="AU71" i="29"/>
  <c r="AY71" i="29"/>
  <c r="AT71" i="29"/>
  <c r="AX71" i="29"/>
  <c r="AS71" i="29"/>
  <c r="AP71" i="29"/>
  <c r="AH71" i="29"/>
  <c r="AN71" i="29"/>
  <c r="AF71" i="29"/>
  <c r="AL71" i="29"/>
  <c r="AR71" i="29"/>
  <c r="AJ71" i="29"/>
  <c r="AQ71" i="29"/>
  <c r="AO71" i="29"/>
  <c r="AE71" i="29"/>
  <c r="AI71" i="29"/>
  <c r="AG71" i="29"/>
  <c r="AM71" i="29"/>
  <c r="AK71" i="29"/>
  <c r="AV75" i="29"/>
  <c r="AW75" i="29"/>
  <c r="AU75" i="29"/>
  <c r="AY75" i="29"/>
  <c r="AT75" i="29"/>
  <c r="AX75" i="29"/>
  <c r="AS75" i="29"/>
  <c r="AL75" i="29"/>
  <c r="AH75" i="29"/>
  <c r="AP75" i="29"/>
  <c r="AE75" i="29"/>
  <c r="AN75" i="29"/>
  <c r="AQ75" i="29"/>
  <c r="AI75" i="29"/>
  <c r="AR75" i="29"/>
  <c r="AG75" i="29"/>
  <c r="AM75" i="29"/>
  <c r="AF75" i="29"/>
  <c r="AK75" i="29"/>
  <c r="AJ75" i="29"/>
  <c r="AO75" i="29"/>
  <c r="AV79" i="29"/>
  <c r="AW79" i="29"/>
  <c r="AU79" i="29"/>
  <c r="AY79" i="29"/>
  <c r="AT79" i="29"/>
  <c r="AX79" i="29"/>
  <c r="AS79" i="29"/>
  <c r="AH79" i="29"/>
  <c r="AP79" i="29"/>
  <c r="AL79" i="29"/>
  <c r="AI79" i="29"/>
  <c r="AN79" i="29"/>
  <c r="AG79" i="29"/>
  <c r="AM79" i="29"/>
  <c r="AR79" i="29"/>
  <c r="AK79" i="29"/>
  <c r="AQ79" i="29"/>
  <c r="AF79" i="29"/>
  <c r="AO79" i="29"/>
  <c r="AE79" i="29"/>
  <c r="AJ79" i="29"/>
  <c r="AV83" i="29"/>
  <c r="AW83" i="29"/>
  <c r="AU83" i="29"/>
  <c r="AY83" i="29"/>
  <c r="AT83" i="29"/>
  <c r="AX83" i="29"/>
  <c r="AS83" i="29"/>
  <c r="AL83" i="29"/>
  <c r="AH83" i="29"/>
  <c r="AP83" i="29"/>
  <c r="AM83" i="29"/>
  <c r="AN83" i="29"/>
  <c r="AK83" i="29"/>
  <c r="AQ83" i="29"/>
  <c r="AR83" i="29"/>
  <c r="AO83" i="29"/>
  <c r="AE83" i="29"/>
  <c r="AF83" i="29"/>
  <c r="AI83" i="29"/>
  <c r="AJ83" i="29"/>
  <c r="AG83" i="29"/>
  <c r="AV45" i="29"/>
  <c r="AW45" i="29"/>
  <c r="AU45" i="29"/>
  <c r="AY45" i="29"/>
  <c r="AT45" i="29"/>
  <c r="AX45" i="29"/>
  <c r="AS45" i="29"/>
  <c r="AO45" i="29"/>
  <c r="AJ45" i="29"/>
  <c r="AP45" i="29"/>
  <c r="AK45" i="29"/>
  <c r="AF45" i="29"/>
  <c r="AN45" i="29"/>
  <c r="AH45" i="29"/>
  <c r="AR45" i="29"/>
  <c r="AL45" i="29"/>
  <c r="AG45" i="29"/>
  <c r="AM45" i="29"/>
  <c r="AQ45" i="29"/>
  <c r="AE45" i="29"/>
  <c r="AI45" i="29"/>
  <c r="AV57" i="29"/>
  <c r="AW57" i="29"/>
  <c r="AU57" i="29"/>
  <c r="AY57" i="29"/>
  <c r="AT57" i="29"/>
  <c r="AX57" i="29"/>
  <c r="AS57" i="29"/>
  <c r="AN57" i="29"/>
  <c r="AH57" i="29"/>
  <c r="AR57" i="29"/>
  <c r="AL57" i="29"/>
  <c r="AG57" i="29"/>
  <c r="AO57" i="29"/>
  <c r="AJ57" i="29"/>
  <c r="AP57" i="29"/>
  <c r="AK57" i="29"/>
  <c r="AF57" i="29"/>
  <c r="AI57" i="29"/>
  <c r="AE57" i="29"/>
  <c r="AM57" i="29"/>
  <c r="AQ57" i="29"/>
  <c r="AV73" i="29"/>
  <c r="AW73" i="29"/>
  <c r="AU73" i="29"/>
  <c r="AY73" i="29"/>
  <c r="AT73" i="29"/>
  <c r="AX73" i="29"/>
  <c r="AS73" i="29"/>
  <c r="AO73" i="29"/>
  <c r="AJ73" i="29"/>
  <c r="AN73" i="29"/>
  <c r="AH73" i="29"/>
  <c r="AR73" i="29"/>
  <c r="AL73" i="29"/>
  <c r="AG73" i="29"/>
  <c r="AF73" i="29"/>
  <c r="AP73" i="29"/>
  <c r="AK73" i="29"/>
  <c r="AQ73" i="29"/>
  <c r="AE73" i="29"/>
  <c r="AI73" i="29"/>
  <c r="AM73" i="29"/>
  <c r="AV32" i="29"/>
  <c r="AY32" i="29"/>
  <c r="AT32" i="29"/>
  <c r="AX32" i="29"/>
  <c r="AS32" i="29"/>
  <c r="AW32" i="29"/>
  <c r="AU32" i="29"/>
  <c r="AO32" i="29"/>
  <c r="AK32" i="29"/>
  <c r="AG32" i="29"/>
  <c r="AQ32" i="29"/>
  <c r="AN32" i="29"/>
  <c r="AP32" i="29"/>
  <c r="AM32" i="29"/>
  <c r="AH32" i="29"/>
  <c r="AE32" i="29"/>
  <c r="AR32" i="29"/>
  <c r="AL32" i="29"/>
  <c r="AI32" i="29"/>
  <c r="AF32" i="29"/>
  <c r="AJ32" i="29"/>
  <c r="AV36" i="29"/>
  <c r="AY36" i="29"/>
  <c r="AT36" i="29"/>
  <c r="AX36" i="29"/>
  <c r="AS36" i="29"/>
  <c r="AW36" i="29"/>
  <c r="AU36" i="29"/>
  <c r="AE36" i="29"/>
  <c r="AQ36" i="29"/>
  <c r="AF36" i="29"/>
  <c r="AM36" i="29"/>
  <c r="AO36" i="29"/>
  <c r="AL36" i="29"/>
  <c r="AP36" i="29"/>
  <c r="AR36" i="29"/>
  <c r="AG36" i="29"/>
  <c r="AN36" i="29"/>
  <c r="AK36" i="29"/>
  <c r="AJ36" i="29"/>
  <c r="AH36" i="29"/>
  <c r="AI36" i="29"/>
  <c r="AO40" i="29"/>
  <c r="AV40" i="29"/>
  <c r="AY40" i="29"/>
  <c r="AT40" i="29"/>
  <c r="AX40" i="29"/>
  <c r="AS40" i="29"/>
  <c r="AW40" i="29"/>
  <c r="AU40" i="29"/>
  <c r="AR40" i="29"/>
  <c r="AQ40" i="29"/>
  <c r="AP40" i="29"/>
  <c r="AK40" i="29"/>
  <c r="AE40" i="29"/>
  <c r="AN40" i="29"/>
  <c r="AM40" i="29"/>
  <c r="AL40" i="29"/>
  <c r="AJ40" i="29"/>
  <c r="AI40" i="29"/>
  <c r="AH40" i="29"/>
  <c r="AF40" i="29"/>
  <c r="AG40" i="29"/>
  <c r="AV44" i="29"/>
  <c r="AY44" i="29"/>
  <c r="AT44" i="29"/>
  <c r="AX44" i="29"/>
  <c r="AS44" i="29"/>
  <c r="AW44" i="29"/>
  <c r="AU44" i="29"/>
  <c r="AO44" i="29"/>
  <c r="AK44" i="29"/>
  <c r="AG44" i="29"/>
  <c r="AH44" i="29"/>
  <c r="AI44" i="29"/>
  <c r="AN44" i="29"/>
  <c r="AJ44" i="29"/>
  <c r="AL44" i="29"/>
  <c r="AM44" i="29"/>
  <c r="AR44" i="29"/>
  <c r="AP44" i="29"/>
  <c r="AQ44" i="29"/>
  <c r="AF44" i="29"/>
  <c r="AE44" i="29"/>
  <c r="AV48" i="29"/>
  <c r="AY48" i="29"/>
  <c r="AT48" i="29"/>
  <c r="AX48" i="29"/>
  <c r="AS48" i="29"/>
  <c r="AW48" i="29"/>
  <c r="AU48" i="29"/>
  <c r="AO48" i="29"/>
  <c r="AK48" i="29"/>
  <c r="AG48" i="29"/>
  <c r="AL48" i="29"/>
  <c r="AI48" i="29"/>
  <c r="AR48" i="29"/>
  <c r="AE48" i="29"/>
  <c r="AN48" i="29"/>
  <c r="AP48" i="29"/>
  <c r="AM48" i="29"/>
  <c r="AF48" i="29"/>
  <c r="AH48" i="29"/>
  <c r="AQ48" i="29"/>
  <c r="AJ48" i="29"/>
  <c r="AV52" i="29"/>
  <c r="AY52" i="29"/>
  <c r="AT52" i="29"/>
  <c r="AX52" i="29"/>
  <c r="AS52" i="29"/>
  <c r="AW52" i="29"/>
  <c r="AU52" i="29"/>
  <c r="AO52" i="29"/>
  <c r="AK52" i="29"/>
  <c r="AG52" i="29"/>
  <c r="AP52" i="29"/>
  <c r="AI52" i="29"/>
  <c r="AF52" i="29"/>
  <c r="AE52" i="29"/>
  <c r="AR52" i="29"/>
  <c r="AM52" i="29"/>
  <c r="AJ52" i="29"/>
  <c r="AH52" i="29"/>
  <c r="AQ52" i="29"/>
  <c r="AN52" i="29"/>
  <c r="AL52" i="29"/>
  <c r="AV56" i="29"/>
  <c r="AY56" i="29"/>
  <c r="AT56" i="29"/>
  <c r="AX56" i="29"/>
  <c r="AS56" i="29"/>
  <c r="AW56" i="29"/>
  <c r="AU56" i="29"/>
  <c r="AK56" i="29"/>
  <c r="AG56" i="29"/>
  <c r="AO56" i="29"/>
  <c r="AI56" i="29"/>
  <c r="AJ56" i="29"/>
  <c r="AP56" i="29"/>
  <c r="AH56" i="29"/>
  <c r="AM56" i="29"/>
  <c r="AN56" i="29"/>
  <c r="AE56" i="29"/>
  <c r="AF56" i="29"/>
  <c r="AL56" i="29"/>
  <c r="AQ56" i="29"/>
  <c r="AR56" i="29"/>
  <c r="AV60" i="29"/>
  <c r="AY60" i="29"/>
  <c r="AT60" i="29"/>
  <c r="AX60" i="29"/>
  <c r="AS60" i="29"/>
  <c r="AW60" i="29"/>
  <c r="AU60" i="29"/>
  <c r="AO60" i="29"/>
  <c r="AK60" i="29"/>
  <c r="AG60" i="29"/>
  <c r="AH60" i="29"/>
  <c r="AI60" i="29"/>
  <c r="AN60" i="29"/>
  <c r="AL60" i="29"/>
  <c r="AM60" i="29"/>
  <c r="AR60" i="29"/>
  <c r="AJ60" i="29"/>
  <c r="AP60" i="29"/>
  <c r="AQ60" i="29"/>
  <c r="AF60" i="29"/>
  <c r="AE60" i="29"/>
  <c r="AV64" i="29"/>
  <c r="AY64" i="29"/>
  <c r="AT64" i="29"/>
  <c r="AX64" i="29"/>
  <c r="AS64" i="29"/>
  <c r="AW64" i="29"/>
  <c r="AU64" i="29"/>
  <c r="AI64" i="29"/>
  <c r="AO64" i="29"/>
  <c r="AF64" i="29"/>
  <c r="AQ64" i="29"/>
  <c r="AR64" i="29"/>
  <c r="AE64" i="29"/>
  <c r="AH64" i="29"/>
  <c r="AP64" i="29"/>
  <c r="AN64" i="29"/>
  <c r="AK64" i="29"/>
  <c r="AG64" i="29"/>
  <c r="AM64" i="29"/>
  <c r="AJ64" i="29"/>
  <c r="AL64" i="29"/>
  <c r="AV68" i="29"/>
  <c r="AY68" i="29"/>
  <c r="AT68" i="29"/>
  <c r="AX68" i="29"/>
  <c r="AS68" i="29"/>
  <c r="AW68" i="29"/>
  <c r="AU68" i="29"/>
  <c r="AO68" i="29"/>
  <c r="AK68" i="29"/>
  <c r="AG68" i="29"/>
  <c r="AP68" i="29"/>
  <c r="AM68" i="29"/>
  <c r="AN68" i="29"/>
  <c r="AL68" i="29"/>
  <c r="AQ68" i="29"/>
  <c r="AR68" i="29"/>
  <c r="AH68" i="29"/>
  <c r="AE68" i="29"/>
  <c r="AF68" i="29"/>
  <c r="AJ68" i="29"/>
  <c r="AI68" i="29"/>
  <c r="AV72" i="29"/>
  <c r="AY72" i="29"/>
  <c r="AT72" i="29"/>
  <c r="AX72" i="29"/>
  <c r="AS72" i="29"/>
  <c r="AW72" i="29"/>
  <c r="AU72" i="29"/>
  <c r="AO72" i="29"/>
  <c r="AK72" i="29"/>
  <c r="AG72" i="29"/>
  <c r="AM72" i="29"/>
  <c r="AR72" i="29"/>
  <c r="AH72" i="29"/>
  <c r="AQ72" i="29"/>
  <c r="AF72" i="29"/>
  <c r="AP72" i="29"/>
  <c r="AL72" i="29"/>
  <c r="AE72" i="29"/>
  <c r="AJ72" i="29"/>
  <c r="AI72" i="29"/>
  <c r="AN72" i="29"/>
  <c r="AV76" i="29"/>
  <c r="AY76" i="29"/>
  <c r="AT76" i="29"/>
  <c r="AX76" i="29"/>
  <c r="AS76" i="29"/>
  <c r="AW76" i="29"/>
  <c r="AU76" i="29"/>
  <c r="AO76" i="29"/>
  <c r="AK76" i="29"/>
  <c r="AG76" i="29"/>
  <c r="AH76" i="29"/>
  <c r="AM76" i="29"/>
  <c r="AF76" i="29"/>
  <c r="AL76" i="29"/>
  <c r="AQ76" i="29"/>
  <c r="AJ76" i="29"/>
  <c r="AP76" i="29"/>
  <c r="AE76" i="29"/>
  <c r="AN76" i="29"/>
  <c r="AI76" i="29"/>
  <c r="AR76" i="29"/>
  <c r="AV80" i="29"/>
  <c r="AY80" i="29"/>
  <c r="AT80" i="29"/>
  <c r="AX80" i="29"/>
  <c r="AS80" i="29"/>
  <c r="AW80" i="29"/>
  <c r="AU80" i="29"/>
  <c r="AK80" i="29"/>
  <c r="AG80" i="29"/>
  <c r="AO80" i="29"/>
  <c r="AL80" i="29"/>
  <c r="AM80" i="29"/>
  <c r="AJ80" i="29"/>
  <c r="AP80" i="29"/>
  <c r="AQ80" i="29"/>
  <c r="AN80" i="29"/>
  <c r="AH80" i="29"/>
  <c r="AE80" i="29"/>
  <c r="AR80" i="29"/>
  <c r="AI80" i="29"/>
  <c r="AF80" i="29"/>
  <c r="AV25" i="29"/>
  <c r="AU25" i="29"/>
  <c r="AO25" i="29"/>
  <c r="AN25" i="29"/>
  <c r="AF25" i="29"/>
  <c r="AY25" i="29"/>
  <c r="AT25" i="29"/>
  <c r="AX25" i="29"/>
  <c r="AS25" i="29"/>
  <c r="AR25" i="29"/>
  <c r="AL25" i="29"/>
  <c r="AW25" i="29"/>
  <c r="AP25" i="29"/>
  <c r="AH25" i="29"/>
  <c r="AM25" i="29"/>
  <c r="AG25" i="29"/>
  <c r="AE25" i="29"/>
  <c r="AI25" i="29"/>
  <c r="AJ25" i="29"/>
  <c r="AQ25" i="29"/>
  <c r="AK25" i="29"/>
  <c r="AW29" i="29"/>
  <c r="AN29" i="29"/>
  <c r="AH29" i="29"/>
  <c r="AU29" i="29"/>
  <c r="AR29" i="29"/>
  <c r="AL29" i="29"/>
  <c r="AG29" i="29"/>
  <c r="AV29" i="29"/>
  <c r="AY29" i="29"/>
  <c r="AT29" i="29"/>
  <c r="AP29" i="29"/>
  <c r="AK29" i="29"/>
  <c r="AF29" i="29"/>
  <c r="AX29" i="29"/>
  <c r="AS29" i="29"/>
  <c r="AO29" i="29"/>
  <c r="AJ29" i="29"/>
  <c r="AM29" i="29"/>
  <c r="AQ29" i="29"/>
  <c r="AE29" i="29"/>
  <c r="AI29" i="29"/>
  <c r="AU28" i="29"/>
  <c r="AG28" i="29"/>
  <c r="AY28" i="29"/>
  <c r="AT28" i="29"/>
  <c r="AX28" i="29"/>
  <c r="AS28" i="29"/>
  <c r="AO28" i="29"/>
  <c r="AV28" i="29"/>
  <c r="AW28" i="29"/>
  <c r="AK28" i="29"/>
  <c r="AL28" i="29"/>
  <c r="AI28" i="29"/>
  <c r="AR28" i="29"/>
  <c r="AP28" i="29"/>
  <c r="AM28" i="29"/>
  <c r="AF28" i="29"/>
  <c r="AQ28" i="29"/>
  <c r="AJ28" i="29"/>
  <c r="AH28" i="29"/>
  <c r="AE28" i="29"/>
  <c r="AN28" i="29"/>
  <c r="AW24" i="29"/>
  <c r="AU24" i="29"/>
  <c r="AY24" i="29"/>
  <c r="AT24" i="29"/>
  <c r="AV24" i="29"/>
  <c r="AX24" i="29"/>
  <c r="AS24" i="29"/>
  <c r="AM24" i="29"/>
  <c r="AP24" i="29"/>
  <c r="AR24" i="29"/>
  <c r="AF24" i="29"/>
  <c r="AG24" i="29"/>
  <c r="AH24" i="29"/>
  <c r="AK24" i="29"/>
  <c r="AO24" i="29"/>
  <c r="AQ24" i="29"/>
  <c r="AE24" i="29"/>
  <c r="AJ24" i="29"/>
  <c r="AN24" i="29"/>
  <c r="AI24" i="29"/>
  <c r="AL24" i="29"/>
  <c r="W27" i="29"/>
  <c r="W26" i="29"/>
  <c r="T29" i="29"/>
  <c r="T24" i="29"/>
  <c r="T26" i="29"/>
  <c r="T27" i="29"/>
  <c r="T28" i="29"/>
  <c r="T25" i="29"/>
  <c r="K73" i="31"/>
  <c r="K72" i="31"/>
  <c r="K71" i="31"/>
  <c r="K70" i="31"/>
  <c r="K69" i="31"/>
  <c r="K68" i="31"/>
  <c r="K67" i="31"/>
  <c r="K66" i="31"/>
  <c r="K65" i="31"/>
  <c r="K64" i="31"/>
  <c r="K63" i="31"/>
  <c r="K62" i="31"/>
  <c r="K61" i="31"/>
  <c r="K60" i="31"/>
  <c r="K59" i="31"/>
  <c r="K58" i="31"/>
  <c r="K57" i="31"/>
  <c r="K56" i="31"/>
  <c r="K55" i="31"/>
  <c r="K54" i="31"/>
  <c r="K53" i="31"/>
  <c r="K52" i="31"/>
  <c r="K51" i="31"/>
  <c r="K50" i="31"/>
  <c r="K49" i="31"/>
  <c r="K48" i="31"/>
  <c r="K47" i="31"/>
  <c r="K46" i="31"/>
  <c r="K45" i="31"/>
  <c r="K44" i="31"/>
  <c r="K43" i="31"/>
  <c r="K42" i="31"/>
  <c r="K41" i="31"/>
  <c r="K40" i="31"/>
  <c r="K39" i="31"/>
  <c r="K38" i="31"/>
  <c r="K37" i="31"/>
  <c r="K36" i="31"/>
  <c r="K35" i="31"/>
  <c r="K34" i="31"/>
  <c r="K33" i="31"/>
  <c r="K32" i="31"/>
  <c r="K31" i="31"/>
  <c r="K30" i="31"/>
  <c r="K29" i="31"/>
  <c r="K28" i="31"/>
  <c r="K27" i="31"/>
  <c r="K26" i="31"/>
  <c r="K25" i="31"/>
  <c r="K24" i="31"/>
  <c r="K23" i="31"/>
  <c r="K22" i="31"/>
  <c r="K21" i="31"/>
  <c r="K20" i="31"/>
  <c r="K19" i="31"/>
  <c r="K18" i="31"/>
  <c r="K17" i="31"/>
  <c r="R17" i="31" s="1"/>
  <c r="K16" i="31"/>
  <c r="R16" i="31" s="1"/>
  <c r="K15" i="31"/>
  <c r="K14" i="31"/>
  <c r="AX26" i="29" l="1"/>
  <c r="AS26" i="29"/>
  <c r="AW26" i="29"/>
  <c r="AU26" i="29"/>
  <c r="AV26" i="29"/>
  <c r="AY26" i="29"/>
  <c r="AT26" i="29"/>
  <c r="AU27" i="29"/>
  <c r="AY27" i="29"/>
  <c r="AT27" i="29"/>
  <c r="AV27" i="29"/>
  <c r="AW22" i="29" s="1"/>
  <c r="BJ7" i="29" s="1"/>
  <c r="U8" i="38" s="1"/>
  <c r="AX27" i="29"/>
  <c r="AV22" i="29" s="1"/>
  <c r="BH7" i="29" s="1"/>
  <c r="S8" i="38" s="1"/>
  <c r="AS27" i="29"/>
  <c r="AW27" i="29"/>
  <c r="AS22" i="29"/>
  <c r="BB7" i="29" s="1"/>
  <c r="M8" i="38" s="1"/>
  <c r="S14" i="31"/>
  <c r="R14" i="31"/>
  <c r="R18" i="31"/>
  <c r="S18" i="31"/>
  <c r="R22" i="31"/>
  <c r="S22" i="31"/>
  <c r="R26" i="31"/>
  <c r="S26" i="31"/>
  <c r="R30" i="31"/>
  <c r="S30" i="31"/>
  <c r="R34" i="31"/>
  <c r="S34" i="31"/>
  <c r="R38" i="31"/>
  <c r="S38" i="31"/>
  <c r="R42" i="31"/>
  <c r="S42" i="31"/>
  <c r="R46" i="31"/>
  <c r="S46" i="31"/>
  <c r="R50" i="31"/>
  <c r="S50" i="31"/>
  <c r="R54" i="31"/>
  <c r="S54" i="31"/>
  <c r="R58" i="31"/>
  <c r="S58" i="31"/>
  <c r="R62" i="31"/>
  <c r="S62" i="31"/>
  <c r="R66" i="31"/>
  <c r="S66" i="31"/>
  <c r="R70" i="31"/>
  <c r="S70" i="31"/>
  <c r="R27" i="31"/>
  <c r="S27" i="31"/>
  <c r="R31" i="31"/>
  <c r="S31" i="31"/>
  <c r="R35" i="31"/>
  <c r="S35" i="31"/>
  <c r="R39" i="31"/>
  <c r="S39" i="31"/>
  <c r="R43" i="31"/>
  <c r="S43" i="31"/>
  <c r="R47" i="31"/>
  <c r="S47" i="31"/>
  <c r="R51" i="31"/>
  <c r="S51" i="31"/>
  <c r="R55" i="31"/>
  <c r="S55" i="31"/>
  <c r="R59" i="31"/>
  <c r="S59" i="31"/>
  <c r="R63" i="31"/>
  <c r="S63" i="31"/>
  <c r="R67" i="31"/>
  <c r="S67" i="31"/>
  <c r="R71" i="31"/>
  <c r="S71" i="31"/>
  <c r="S17" i="31"/>
  <c r="R15" i="31"/>
  <c r="S15" i="31"/>
  <c r="R19" i="31"/>
  <c r="S19" i="31"/>
  <c r="R23" i="31"/>
  <c r="S23" i="31"/>
  <c r="R20" i="31"/>
  <c r="S20" i="31"/>
  <c r="R24" i="31"/>
  <c r="S24" i="31"/>
  <c r="R28" i="31"/>
  <c r="S28" i="31"/>
  <c r="R32" i="31"/>
  <c r="S32" i="31"/>
  <c r="R36" i="31"/>
  <c r="S36" i="31"/>
  <c r="R40" i="31"/>
  <c r="S40" i="31"/>
  <c r="R44" i="31"/>
  <c r="S44" i="31"/>
  <c r="R48" i="31"/>
  <c r="S48" i="31"/>
  <c r="R52" i="31"/>
  <c r="S52" i="31"/>
  <c r="R56" i="31"/>
  <c r="S56" i="31"/>
  <c r="R60" i="31"/>
  <c r="S60" i="31"/>
  <c r="R64" i="31"/>
  <c r="S64" i="31"/>
  <c r="R68" i="31"/>
  <c r="S68" i="31"/>
  <c r="R72" i="31"/>
  <c r="S72" i="31"/>
  <c r="S16" i="31"/>
  <c r="R21" i="31"/>
  <c r="S21" i="31"/>
  <c r="R25" i="31"/>
  <c r="S25" i="31"/>
  <c r="R29" i="31"/>
  <c r="S29" i="31"/>
  <c r="R33" i="31"/>
  <c r="S33" i="31"/>
  <c r="R37" i="31"/>
  <c r="S37" i="31"/>
  <c r="R41" i="31"/>
  <c r="S41" i="31"/>
  <c r="R45" i="31"/>
  <c r="S45" i="31"/>
  <c r="R49" i="31"/>
  <c r="S49" i="31"/>
  <c r="R53" i="31"/>
  <c r="S53" i="31"/>
  <c r="R57" i="31"/>
  <c r="S57" i="31"/>
  <c r="R61" i="31"/>
  <c r="S61" i="31"/>
  <c r="R65" i="31"/>
  <c r="S65" i="31"/>
  <c r="R69" i="31"/>
  <c r="S69" i="31"/>
  <c r="R73" i="31"/>
  <c r="S73" i="31"/>
  <c r="AL27" i="29"/>
  <c r="AH27" i="29"/>
  <c r="AP27" i="29"/>
  <c r="AM27" i="29"/>
  <c r="AN27" i="29"/>
  <c r="AQ27" i="29"/>
  <c r="AR27" i="29"/>
  <c r="AG27" i="29"/>
  <c r="AE27" i="29"/>
  <c r="AF27" i="29"/>
  <c r="AK27" i="29"/>
  <c r="AI27" i="29"/>
  <c r="AJ27" i="29"/>
  <c r="AO27" i="29"/>
  <c r="AN26" i="29"/>
  <c r="AQ26" i="29"/>
  <c r="AR26" i="29"/>
  <c r="AE26" i="29"/>
  <c r="AG26" i="29"/>
  <c r="AH26" i="29"/>
  <c r="AF26" i="29"/>
  <c r="AI26" i="29"/>
  <c r="AG22" i="29" s="1"/>
  <c r="BF5" i="29" s="1"/>
  <c r="AK26" i="29"/>
  <c r="AL26" i="29"/>
  <c r="AJ26" i="29"/>
  <c r="AH22" i="29" s="1"/>
  <c r="BH5" i="29" s="1"/>
  <c r="AM26" i="29"/>
  <c r="AO26" i="29"/>
  <c r="AP26" i="29"/>
  <c r="AN22" i="29" s="1"/>
  <c r="BF6" i="29" s="1"/>
  <c r="Q7" i="38" s="1"/>
  <c r="E14" i="32"/>
  <c r="C14" i="32"/>
  <c r="R83" i="29"/>
  <c r="Q83" i="29"/>
  <c r="R82" i="29"/>
  <c r="Q82" i="29"/>
  <c r="R81" i="29"/>
  <c r="Q81" i="29"/>
  <c r="R80" i="29"/>
  <c r="Q80" i="29"/>
  <c r="R79" i="29"/>
  <c r="Q79" i="29"/>
  <c r="R78" i="29"/>
  <c r="Q78" i="29"/>
  <c r="R77" i="29"/>
  <c r="Q77" i="29"/>
  <c r="R76" i="29"/>
  <c r="Q76" i="29"/>
  <c r="R75" i="29"/>
  <c r="Q75" i="29"/>
  <c r="R74" i="29"/>
  <c r="Q74" i="29"/>
  <c r="R73" i="29"/>
  <c r="Q73" i="29"/>
  <c r="R72" i="29"/>
  <c r="Q72" i="29"/>
  <c r="R71" i="29"/>
  <c r="Q71" i="29"/>
  <c r="R70" i="29"/>
  <c r="Q70" i="29"/>
  <c r="R69" i="29"/>
  <c r="Q69" i="29"/>
  <c r="R68" i="29"/>
  <c r="Q68" i="29"/>
  <c r="R67" i="29"/>
  <c r="Q67" i="29"/>
  <c r="R66" i="29"/>
  <c r="Q66" i="29"/>
  <c r="R65" i="29"/>
  <c r="Q65" i="29"/>
  <c r="R64" i="29"/>
  <c r="Q64" i="29"/>
  <c r="R63" i="29"/>
  <c r="Q63" i="29"/>
  <c r="R62" i="29"/>
  <c r="Q62" i="29"/>
  <c r="R61" i="29"/>
  <c r="Q61" i="29"/>
  <c r="R60" i="29"/>
  <c r="Q60" i="29"/>
  <c r="R59" i="29"/>
  <c r="Q59" i="29"/>
  <c r="R58" i="29"/>
  <c r="Q58" i="29"/>
  <c r="R57" i="29"/>
  <c r="Q57" i="29"/>
  <c r="R56" i="29"/>
  <c r="Q56" i="29"/>
  <c r="R55" i="29"/>
  <c r="Q55" i="29"/>
  <c r="R54" i="29"/>
  <c r="Q54" i="29"/>
  <c r="R53" i="29"/>
  <c r="Q53" i="29"/>
  <c r="R52" i="29"/>
  <c r="Q52" i="29"/>
  <c r="R51" i="29"/>
  <c r="Q51" i="29"/>
  <c r="R50" i="29"/>
  <c r="Q50" i="29"/>
  <c r="R49" i="29"/>
  <c r="Q49" i="29"/>
  <c r="R48" i="29"/>
  <c r="Q48" i="29"/>
  <c r="R47" i="29"/>
  <c r="Q47" i="29"/>
  <c r="R46" i="29"/>
  <c r="Q46" i="29"/>
  <c r="R45" i="29"/>
  <c r="Q45" i="29"/>
  <c r="R44" i="29"/>
  <c r="Q44" i="29"/>
  <c r="R43" i="29"/>
  <c r="Q43" i="29"/>
  <c r="R42" i="29"/>
  <c r="Q42" i="29"/>
  <c r="R41" i="29"/>
  <c r="Q41" i="29"/>
  <c r="R40" i="29"/>
  <c r="Q40" i="29"/>
  <c r="R39" i="29"/>
  <c r="Q39" i="29"/>
  <c r="R38" i="29"/>
  <c r="Q38" i="29"/>
  <c r="R37" i="29"/>
  <c r="Q37" i="29"/>
  <c r="R36" i="29"/>
  <c r="Q36" i="29"/>
  <c r="R35" i="29"/>
  <c r="Q35" i="29"/>
  <c r="R34" i="29"/>
  <c r="Q34" i="29"/>
  <c r="R33" i="29"/>
  <c r="Q33" i="29"/>
  <c r="R32" i="29"/>
  <c r="Q32" i="29"/>
  <c r="R31" i="29"/>
  <c r="Q31" i="29"/>
  <c r="R30" i="29"/>
  <c r="Q30" i="29"/>
  <c r="R29" i="29"/>
  <c r="Q29" i="29"/>
  <c r="R28" i="29"/>
  <c r="Q28" i="29"/>
  <c r="R27" i="29"/>
  <c r="Q27" i="29"/>
  <c r="R26" i="29"/>
  <c r="Q26" i="29"/>
  <c r="R25" i="29"/>
  <c r="Q25" i="29"/>
  <c r="R24" i="29"/>
  <c r="Q24" i="29"/>
  <c r="R11" i="29"/>
  <c r="R10" i="29"/>
  <c r="BS5" i="29" s="1"/>
  <c r="S10" i="38" s="1"/>
  <c r="R9" i="29"/>
  <c r="BQ5" i="29" s="1"/>
  <c r="Q10" i="38" s="1"/>
  <c r="R8" i="29"/>
  <c r="BU5" i="29" s="1"/>
  <c r="U10" i="38" s="1"/>
  <c r="R6" i="29"/>
  <c r="BO5" i="29" s="1"/>
  <c r="O10" i="38" s="1"/>
  <c r="A82" i="29"/>
  <c r="AF22" i="29" l="1"/>
  <c r="BD5" i="29" s="1"/>
  <c r="AZ3" i="31"/>
  <c r="C15" i="38" s="1"/>
  <c r="AU22" i="29"/>
  <c r="BF7" i="29" s="1"/>
  <c r="Q8" i="38" s="1"/>
  <c r="AP2" i="31"/>
  <c r="C7" i="38" s="1"/>
  <c r="AL22" i="29"/>
  <c r="BB6" i="29" s="1"/>
  <c r="M7" i="38" s="1"/>
  <c r="AI22" i="29"/>
  <c r="BJ5" i="29" s="1"/>
  <c r="AO22" i="29"/>
  <c r="BH6" i="29" s="1"/>
  <c r="S7" i="38" s="1"/>
  <c r="AP22" i="29"/>
  <c r="BJ6" i="29" s="1"/>
  <c r="U7" i="38" s="1"/>
  <c r="W10" i="38"/>
  <c r="AM22" i="29"/>
  <c r="BD6" i="29" s="1"/>
  <c r="O7" i="38" s="1"/>
  <c r="AE22" i="29"/>
  <c r="BB5" i="29" s="1"/>
  <c r="M6" i="38" s="1"/>
  <c r="AT22" i="29"/>
  <c r="BD7" i="29" s="1"/>
  <c r="O8" i="38" s="1"/>
  <c r="W8" i="38" s="1"/>
  <c r="BD4" i="31"/>
  <c r="G22" i="38" s="1"/>
  <c r="BS6" i="29"/>
  <c r="S9" i="38" s="1"/>
  <c r="S6" i="38"/>
  <c r="W7" i="38"/>
  <c r="U6" i="38"/>
  <c r="BU6" i="29"/>
  <c r="U9" i="38" s="1"/>
  <c r="O6" i="38"/>
  <c r="Q6" i="38"/>
  <c r="BQ6" i="29"/>
  <c r="Q9" i="38" s="1"/>
  <c r="BB2" i="31"/>
  <c r="E8" i="38" s="1"/>
  <c r="AH4" i="31"/>
  <c r="AT4" i="31"/>
  <c r="G21" i="38" s="1"/>
  <c r="AJ3" i="31"/>
  <c r="AF2" i="31"/>
  <c r="AR2" i="31"/>
  <c r="E7" i="38" s="1"/>
  <c r="BD2" i="31"/>
  <c r="G8" i="38" s="1"/>
  <c r="AP3" i="31"/>
  <c r="C14" i="38" s="1"/>
  <c r="BB3" i="31"/>
  <c r="E15" i="38" s="1"/>
  <c r="AJ4" i="31"/>
  <c r="AZ4" i="31"/>
  <c r="C22" i="38" s="1"/>
  <c r="AH2" i="31"/>
  <c r="BL2" i="31" s="1"/>
  <c r="E9" i="38" s="1"/>
  <c r="AT2" i="31"/>
  <c r="G7" i="38" s="1"/>
  <c r="AF3" i="31"/>
  <c r="AR3" i="31"/>
  <c r="E14" i="38" s="1"/>
  <c r="BD3" i="31"/>
  <c r="G15" i="38" s="1"/>
  <c r="AP4" i="31"/>
  <c r="C21" i="38" s="1"/>
  <c r="BB4" i="31"/>
  <c r="E22" i="38" s="1"/>
  <c r="E20" i="38"/>
  <c r="AJ2" i="31"/>
  <c r="AZ2" i="31"/>
  <c r="C8" i="38" s="1"/>
  <c r="AH3" i="31"/>
  <c r="AT3" i="31"/>
  <c r="G14" i="38" s="1"/>
  <c r="AF4" i="31"/>
  <c r="AR4" i="31"/>
  <c r="E21" i="38" s="1"/>
  <c r="AZ6" i="31"/>
  <c r="C36" i="38" s="1"/>
  <c r="AP6" i="31"/>
  <c r="C35" i="38" s="1"/>
  <c r="AH6" i="31"/>
  <c r="BB6" i="31"/>
  <c r="E36" i="38" s="1"/>
  <c r="AR6" i="31"/>
  <c r="E35" i="38" s="1"/>
  <c r="AF6" i="31"/>
  <c r="BD6" i="31"/>
  <c r="G36" i="38" s="1"/>
  <c r="AT6" i="31"/>
  <c r="G35" i="38" s="1"/>
  <c r="AJ6" i="31"/>
  <c r="BM6" i="29"/>
  <c r="M9" i="38" s="1"/>
  <c r="I14" i="32"/>
  <c r="C31" i="32" s="1"/>
  <c r="E31" i="32" s="1"/>
  <c r="G14" i="32"/>
  <c r="A29" i="29"/>
  <c r="A61" i="29"/>
  <c r="A33" i="29"/>
  <c r="A45" i="29"/>
  <c r="A49" i="29"/>
  <c r="A37" i="29"/>
  <c r="A53" i="29"/>
  <c r="A25" i="29"/>
  <c r="A41" i="29"/>
  <c r="A57" i="29"/>
  <c r="A65" i="29"/>
  <c r="A69" i="29"/>
  <c r="A73" i="29"/>
  <c r="A77" i="29"/>
  <c r="A81" i="29"/>
  <c r="A24" i="29"/>
  <c r="A28" i="29"/>
  <c r="A32" i="29"/>
  <c r="A36" i="29"/>
  <c r="A40" i="29"/>
  <c r="A44" i="29"/>
  <c r="A48" i="29"/>
  <c r="A52" i="29"/>
  <c r="A56" i="29"/>
  <c r="A60" i="29"/>
  <c r="A64" i="29"/>
  <c r="A68" i="29"/>
  <c r="A72" i="29"/>
  <c r="A76" i="29"/>
  <c r="A80" i="29"/>
  <c r="A27" i="29"/>
  <c r="A31" i="29"/>
  <c r="A35" i="29"/>
  <c r="A39" i="29"/>
  <c r="A43" i="29"/>
  <c r="A47" i="29"/>
  <c r="A51" i="29"/>
  <c r="A55" i="29"/>
  <c r="A59" i="29"/>
  <c r="A63" i="29"/>
  <c r="A67" i="29"/>
  <c r="A71" i="29"/>
  <c r="A75" i="29"/>
  <c r="A79" i="29"/>
  <c r="A83" i="29"/>
  <c r="A26" i="29"/>
  <c r="A30" i="29"/>
  <c r="A34" i="29"/>
  <c r="A38" i="29"/>
  <c r="A42" i="29"/>
  <c r="A46" i="29"/>
  <c r="A50" i="29"/>
  <c r="A54" i="29"/>
  <c r="A58" i="29"/>
  <c r="A62" i="29"/>
  <c r="A66" i="29"/>
  <c r="A70" i="29"/>
  <c r="A74" i="29"/>
  <c r="A78" i="29"/>
  <c r="AL2" i="31" l="1"/>
  <c r="I6" i="38" s="1"/>
  <c r="AV3" i="31"/>
  <c r="I14" i="38" s="1"/>
  <c r="W6" i="38"/>
  <c r="BO6" i="29"/>
  <c r="O9" i="38" s="1"/>
  <c r="W9" i="38" s="1"/>
  <c r="BN2" i="31"/>
  <c r="G9" i="38" s="1"/>
  <c r="Z2" i="31"/>
  <c r="G10" i="38" s="1"/>
  <c r="G6" i="38"/>
  <c r="BJ3" i="31"/>
  <c r="C16" i="38" s="1"/>
  <c r="V3" i="31"/>
  <c r="C17" i="38" s="1"/>
  <c r="C13" i="38"/>
  <c r="BJ6" i="31"/>
  <c r="C37" i="38" s="1"/>
  <c r="C34" i="38"/>
  <c r="V6" i="31"/>
  <c r="BJ2" i="31"/>
  <c r="V2" i="31"/>
  <c r="C10" i="38" s="1"/>
  <c r="C6" i="38"/>
  <c r="BJ4" i="31"/>
  <c r="C23" i="38" s="1"/>
  <c r="C20" i="38"/>
  <c r="V4" i="31"/>
  <c r="C24" i="38" s="1"/>
  <c r="G34" i="38"/>
  <c r="Z6" i="31"/>
  <c r="BL3" i="31"/>
  <c r="E16" i="38" s="1"/>
  <c r="X3" i="31"/>
  <c r="E17" i="38" s="1"/>
  <c r="E13" i="38"/>
  <c r="X4" i="31"/>
  <c r="X2" i="31"/>
  <c r="E10" i="38" s="1"/>
  <c r="E6" i="38"/>
  <c r="BN3" i="31"/>
  <c r="G13" i="38"/>
  <c r="Z3" i="31"/>
  <c r="G17" i="38" s="1"/>
  <c r="E34" i="38"/>
  <c r="X6" i="31"/>
  <c r="BN4" i="31"/>
  <c r="G23" i="38" s="1"/>
  <c r="G20" i="38"/>
  <c r="Z4" i="31"/>
  <c r="G24" i="38" s="1"/>
  <c r="AH7" i="31"/>
  <c r="E41" i="38" s="1"/>
  <c r="BL4" i="31"/>
  <c r="E23" i="38" s="1"/>
  <c r="BL6" i="31"/>
  <c r="E37" i="38" s="1"/>
  <c r="BN6" i="31"/>
  <c r="G37" i="38" s="1"/>
  <c r="AT7" i="31"/>
  <c r="G42" i="38" s="1"/>
  <c r="AZ7" i="31"/>
  <c r="C43" i="38" s="1"/>
  <c r="AP7" i="31"/>
  <c r="C42" i="38" s="1"/>
  <c r="AJ7" i="31"/>
  <c r="G41" i="38" s="1"/>
  <c r="BB7" i="31"/>
  <c r="E43" i="38" s="1"/>
  <c r="BF4" i="31"/>
  <c r="I22" i="38" s="1"/>
  <c r="AL3" i="31"/>
  <c r="I13" i="38" s="1"/>
  <c r="BF3" i="31"/>
  <c r="I15" i="38" s="1"/>
  <c r="AV2" i="31"/>
  <c r="I7" i="38" s="1"/>
  <c r="AV4" i="31"/>
  <c r="I21" i="38" s="1"/>
  <c r="AL4" i="31"/>
  <c r="I20" i="38" s="1"/>
  <c r="BF2" i="31"/>
  <c r="I8" i="38" s="1"/>
  <c r="BF6" i="31"/>
  <c r="I36" i="38" s="1"/>
  <c r="BD7" i="31"/>
  <c r="G43" i="38" s="1"/>
  <c r="AV6" i="31"/>
  <c r="I35" i="38" s="1"/>
  <c r="AR7" i="31"/>
  <c r="E42" i="38" s="1"/>
  <c r="AL6" i="31"/>
  <c r="I34" i="38" s="1"/>
  <c r="AF7" i="31"/>
  <c r="C41" i="38" s="1"/>
  <c r="G15" i="32"/>
  <c r="E17" i="33"/>
  <c r="F17" i="33" s="1"/>
  <c r="C12" i="32"/>
  <c r="E11" i="32"/>
  <c r="E16" i="34"/>
  <c r="F16" i="34" s="1"/>
  <c r="G11" i="32"/>
  <c r="E18" i="33"/>
  <c r="F18" i="33" s="1"/>
  <c r="E13" i="32"/>
  <c r="AB4" i="31" l="1"/>
  <c r="I24" i="38" s="1"/>
  <c r="E12" i="32"/>
  <c r="BP4" i="31"/>
  <c r="I23" i="38" s="1"/>
  <c r="BP2" i="31"/>
  <c r="I9" i="38" s="1"/>
  <c r="E38" i="38"/>
  <c r="E24" i="35"/>
  <c r="F24" i="35" s="1"/>
  <c r="G38" i="38"/>
  <c r="E25" i="35"/>
  <c r="F25" i="35" s="1"/>
  <c r="C38" i="38"/>
  <c r="E23" i="35"/>
  <c r="F23" i="35" s="1"/>
  <c r="C11" i="32"/>
  <c r="C15" i="32"/>
  <c r="E16" i="35"/>
  <c r="F16" i="35" s="1"/>
  <c r="V7" i="31"/>
  <c r="C45" i="38" s="1"/>
  <c r="AB2" i="31"/>
  <c r="I10" i="38" s="1"/>
  <c r="E15" i="32"/>
  <c r="E16" i="32" s="1"/>
  <c r="Z7" i="31"/>
  <c r="G45" i="38" s="1"/>
  <c r="X7" i="31"/>
  <c r="E45" i="38" s="1"/>
  <c r="E16" i="33"/>
  <c r="F16" i="33" s="1"/>
  <c r="E17" i="34"/>
  <c r="F17" i="34" s="1"/>
  <c r="G13" i="32"/>
  <c r="G16" i="32" s="1"/>
  <c r="E18" i="35"/>
  <c r="F18" i="35" s="1"/>
  <c r="G12" i="32"/>
  <c r="C13" i="32"/>
  <c r="G16" i="38"/>
  <c r="BP3" i="31"/>
  <c r="I16" i="38" s="1"/>
  <c r="AB6" i="31"/>
  <c r="I38" i="38" s="1"/>
  <c r="AB3" i="31"/>
  <c r="I17" i="38" s="1"/>
  <c r="E18" i="34"/>
  <c r="F18" i="34" s="1"/>
  <c r="C9" i="38"/>
  <c r="BJ7" i="31"/>
  <c r="C44" i="38" s="1"/>
  <c r="BN7" i="31"/>
  <c r="G44" i="38" s="1"/>
  <c r="BP6" i="31"/>
  <c r="I37" i="38" s="1"/>
  <c r="BL7" i="31"/>
  <c r="E44" i="38" s="1"/>
  <c r="E24" i="38"/>
  <c r="E17" i="35"/>
  <c r="F17" i="35" s="1"/>
  <c r="AV7" i="31"/>
  <c r="I42" i="38" s="1"/>
  <c r="AL7" i="31"/>
  <c r="I41" i="38" s="1"/>
  <c r="BF7" i="31"/>
  <c r="I43" i="38" s="1"/>
  <c r="C16" i="32"/>
  <c r="I11" i="32"/>
  <c r="C28" i="32" s="1"/>
  <c r="E28" i="32" s="1"/>
  <c r="I13" i="32"/>
  <c r="C30" i="32" s="1"/>
  <c r="E30" i="32" s="1"/>
  <c r="F19" i="33"/>
  <c r="D9" i="33" s="1"/>
  <c r="F26" i="35" l="1"/>
  <c r="F19" i="34"/>
  <c r="D9" i="34" s="1"/>
  <c r="AB7" i="31"/>
  <c r="I45" i="38" s="1"/>
  <c r="I15" i="32"/>
  <c r="C32" i="32" s="1"/>
  <c r="E32" i="32" s="1"/>
  <c r="F19" i="35"/>
  <c r="D9" i="35" s="1"/>
  <c r="BP7" i="31"/>
  <c r="I44" i="38" s="1"/>
  <c r="I12" i="32"/>
  <c r="C29" i="32" s="1"/>
  <c r="E29" i="32" s="1"/>
  <c r="I16" i="32" l="1"/>
  <c r="C33" i="32" s="1"/>
  <c r="E33" i="32" s="1"/>
  <c r="C23" i="32" s="1"/>
</calcChain>
</file>

<file path=xl/sharedStrings.xml><?xml version="1.0" encoding="utf-8"?>
<sst xmlns="http://schemas.openxmlformats.org/spreadsheetml/2006/main" count="1378" uniqueCount="344">
  <si>
    <t>学校名</t>
    <rPh sb="0" eb="3">
      <t>ガッコウメイ</t>
    </rPh>
    <phoneticPr fontId="2"/>
  </si>
  <si>
    <t>年</t>
    <rPh sb="0" eb="1">
      <t>ネン</t>
    </rPh>
    <phoneticPr fontId="5"/>
  </si>
  <si>
    <t>月</t>
    <rPh sb="0" eb="1">
      <t>ツキ</t>
    </rPh>
    <phoneticPr fontId="5"/>
  </si>
  <si>
    <t>日</t>
    <rPh sb="0" eb="1">
      <t>ヒ</t>
    </rPh>
    <phoneticPr fontId="5"/>
  </si>
  <si>
    <t>学校名</t>
    <rPh sb="0" eb="3">
      <t>ガッコウメイ</t>
    </rPh>
    <phoneticPr fontId="5"/>
  </si>
  <si>
    <t>氏　名</t>
    <rPh sb="0" eb="1">
      <t>シ</t>
    </rPh>
    <rPh sb="2" eb="3">
      <t>メイ</t>
    </rPh>
    <phoneticPr fontId="5"/>
  </si>
  <si>
    <t>学　年</t>
    <rPh sb="0" eb="1">
      <t>ガク</t>
    </rPh>
    <rPh sb="2" eb="3">
      <t>トシ</t>
    </rPh>
    <phoneticPr fontId="5"/>
  </si>
  <si>
    <t>選手</t>
    <rPh sb="0" eb="2">
      <t>センシュ</t>
    </rPh>
    <phoneticPr fontId="5"/>
  </si>
  <si>
    <t>補欠</t>
    <rPh sb="0" eb="2">
      <t>ホケツ</t>
    </rPh>
    <phoneticPr fontId="5"/>
  </si>
  <si>
    <t>補助員</t>
    <rPh sb="0" eb="3">
      <t>ホジョイン</t>
    </rPh>
    <phoneticPr fontId="5"/>
  </si>
  <si>
    <t>奈良朱雀</t>
    <rPh sb="0" eb="2">
      <t>ナラ</t>
    </rPh>
    <rPh sb="2" eb="4">
      <t>スザク</t>
    </rPh>
    <phoneticPr fontId="1"/>
  </si>
  <si>
    <t>奈良</t>
    <rPh sb="0" eb="2">
      <t>ナラ</t>
    </rPh>
    <phoneticPr fontId="1"/>
  </si>
  <si>
    <t>西の京</t>
    <rPh sb="0" eb="1">
      <t>ニシ</t>
    </rPh>
    <rPh sb="2" eb="3">
      <t>キョウ</t>
    </rPh>
    <phoneticPr fontId="1"/>
  </si>
  <si>
    <t>平城</t>
    <rPh sb="0" eb="2">
      <t>ヘイジョウ</t>
    </rPh>
    <phoneticPr fontId="1"/>
  </si>
  <si>
    <t>登美ケ丘</t>
    <rPh sb="0" eb="4">
      <t>トミガオカ</t>
    </rPh>
    <phoneticPr fontId="1"/>
  </si>
  <si>
    <t>生駒</t>
    <rPh sb="0" eb="2">
      <t>イコマ</t>
    </rPh>
    <phoneticPr fontId="1"/>
  </si>
  <si>
    <t>奈良北</t>
    <rPh sb="0" eb="2">
      <t>ナラ</t>
    </rPh>
    <rPh sb="2" eb="3">
      <t>キタ</t>
    </rPh>
    <phoneticPr fontId="1"/>
  </si>
  <si>
    <t>郡山</t>
    <rPh sb="0" eb="2">
      <t>コオリヤマ</t>
    </rPh>
    <phoneticPr fontId="1"/>
  </si>
  <si>
    <t>法隆寺国際</t>
    <rPh sb="0" eb="3">
      <t>ホウリュウジ</t>
    </rPh>
    <rPh sb="3" eb="5">
      <t>コクサイ</t>
    </rPh>
    <phoneticPr fontId="1"/>
  </si>
  <si>
    <t>西和清陵</t>
    <rPh sb="0" eb="4">
      <t>セイワセイリョウ</t>
    </rPh>
    <phoneticPr fontId="1"/>
  </si>
  <si>
    <t>添上</t>
    <rPh sb="0" eb="2">
      <t>ソエカミ</t>
    </rPh>
    <phoneticPr fontId="1"/>
  </si>
  <si>
    <t>二階堂</t>
    <rPh sb="0" eb="3">
      <t>ニカイドウ</t>
    </rPh>
    <phoneticPr fontId="1"/>
  </si>
  <si>
    <t>山辺</t>
    <rPh sb="0" eb="2">
      <t>ヤマベ</t>
    </rPh>
    <phoneticPr fontId="1"/>
  </si>
  <si>
    <t>磯城野</t>
    <rPh sb="0" eb="2">
      <t>シキ</t>
    </rPh>
    <rPh sb="2" eb="3">
      <t>ノ</t>
    </rPh>
    <phoneticPr fontId="1"/>
  </si>
  <si>
    <t>畝傍</t>
    <rPh sb="0" eb="2">
      <t>ウネビ</t>
    </rPh>
    <phoneticPr fontId="1"/>
  </si>
  <si>
    <t>橿原</t>
    <rPh sb="0" eb="2">
      <t>カシハラ</t>
    </rPh>
    <phoneticPr fontId="1"/>
  </si>
  <si>
    <t>高取国際</t>
    <rPh sb="0" eb="2">
      <t>タカトリ</t>
    </rPh>
    <rPh sb="2" eb="4">
      <t>コクサイ</t>
    </rPh>
    <phoneticPr fontId="1"/>
  </si>
  <si>
    <t>奈良情報商業</t>
    <rPh sb="0" eb="2">
      <t>ナラ</t>
    </rPh>
    <rPh sb="2" eb="4">
      <t>ジョウホウ</t>
    </rPh>
    <rPh sb="4" eb="6">
      <t>ショウギョウ</t>
    </rPh>
    <phoneticPr fontId="1"/>
  </si>
  <si>
    <t>桜井</t>
    <rPh sb="0" eb="2">
      <t>サクライ</t>
    </rPh>
    <phoneticPr fontId="1"/>
  </si>
  <si>
    <t>榛生昇陽</t>
    <rPh sb="0" eb="1">
      <t>シン</t>
    </rPh>
    <rPh sb="1" eb="2">
      <t>セイ</t>
    </rPh>
    <rPh sb="2" eb="3">
      <t>ショウ</t>
    </rPh>
    <rPh sb="3" eb="4">
      <t>ヨウ</t>
    </rPh>
    <phoneticPr fontId="1"/>
  </si>
  <si>
    <t>王寺工業</t>
    <rPh sb="0" eb="2">
      <t>オウジ</t>
    </rPh>
    <rPh sb="2" eb="4">
      <t>コウギョウ</t>
    </rPh>
    <phoneticPr fontId="1"/>
  </si>
  <si>
    <t>大和広陵</t>
    <rPh sb="0" eb="2">
      <t>ヤマト</t>
    </rPh>
    <rPh sb="2" eb="4">
      <t>コウリョウ</t>
    </rPh>
    <phoneticPr fontId="1"/>
  </si>
  <si>
    <t>香芝</t>
    <rPh sb="0" eb="2">
      <t>カシバ</t>
    </rPh>
    <phoneticPr fontId="1"/>
  </si>
  <si>
    <t>高田</t>
    <rPh sb="0" eb="2">
      <t>タカダ</t>
    </rPh>
    <phoneticPr fontId="1"/>
  </si>
  <si>
    <t>大淀</t>
    <rPh sb="0" eb="2">
      <t>オオヨド</t>
    </rPh>
    <phoneticPr fontId="1"/>
  </si>
  <si>
    <t>五條</t>
    <rPh sb="0" eb="2">
      <t>ゴジョウ</t>
    </rPh>
    <phoneticPr fontId="1"/>
  </si>
  <si>
    <t>十津川</t>
    <rPh sb="0" eb="3">
      <t>トツカワ</t>
    </rPh>
    <phoneticPr fontId="1"/>
  </si>
  <si>
    <t>大和中央</t>
    <rPh sb="0" eb="2">
      <t>ヤマト</t>
    </rPh>
    <rPh sb="2" eb="4">
      <t>チュウオウ</t>
    </rPh>
    <phoneticPr fontId="1"/>
  </si>
  <si>
    <t>一条</t>
    <rPh sb="0" eb="2">
      <t>イチジョウ</t>
    </rPh>
    <phoneticPr fontId="1"/>
  </si>
  <si>
    <t>高田商業</t>
    <rPh sb="0" eb="2">
      <t>タカダ</t>
    </rPh>
    <rPh sb="2" eb="4">
      <t>ショウギョウ</t>
    </rPh>
    <phoneticPr fontId="1"/>
  </si>
  <si>
    <t>奈良育英</t>
    <rPh sb="0" eb="2">
      <t>ナラ</t>
    </rPh>
    <rPh sb="2" eb="4">
      <t>イクエイ</t>
    </rPh>
    <phoneticPr fontId="1"/>
  </si>
  <si>
    <t>帝塚山</t>
    <rPh sb="0" eb="3">
      <t>テヅカヤマ</t>
    </rPh>
    <phoneticPr fontId="1"/>
  </si>
  <si>
    <t>天理</t>
    <rPh sb="0" eb="2">
      <t>テンリ</t>
    </rPh>
    <phoneticPr fontId="1"/>
  </si>
  <si>
    <t>天理Ⅱ部</t>
    <rPh sb="0" eb="2">
      <t>テンリ</t>
    </rPh>
    <rPh sb="3" eb="4">
      <t>ブ</t>
    </rPh>
    <phoneticPr fontId="1"/>
  </si>
  <si>
    <t>奈良女子</t>
    <rPh sb="0" eb="2">
      <t>ナラ</t>
    </rPh>
    <rPh sb="2" eb="4">
      <t>ジョシ</t>
    </rPh>
    <phoneticPr fontId="1"/>
  </si>
  <si>
    <t>東大寺学園</t>
    <rPh sb="0" eb="3">
      <t>トウダイジ</t>
    </rPh>
    <rPh sb="3" eb="5">
      <t>ガクエン</t>
    </rPh>
    <phoneticPr fontId="1"/>
  </si>
  <si>
    <t>関西中央</t>
    <rPh sb="0" eb="2">
      <t>カンサイ</t>
    </rPh>
    <rPh sb="2" eb="4">
      <t>チュウオウ</t>
    </rPh>
    <phoneticPr fontId="1"/>
  </si>
  <si>
    <t>橿原学院</t>
    <rPh sb="0" eb="2">
      <t>カシハラ</t>
    </rPh>
    <rPh sb="2" eb="4">
      <t>ガクイン</t>
    </rPh>
    <phoneticPr fontId="1"/>
  </si>
  <si>
    <t>奈良文化</t>
    <rPh sb="0" eb="2">
      <t>ナラ</t>
    </rPh>
    <rPh sb="2" eb="4">
      <t>ブンカ</t>
    </rPh>
    <phoneticPr fontId="1"/>
  </si>
  <si>
    <t>奈良学園</t>
    <rPh sb="0" eb="2">
      <t>ナラ</t>
    </rPh>
    <rPh sb="2" eb="4">
      <t>ガクエン</t>
    </rPh>
    <phoneticPr fontId="1"/>
  </si>
  <si>
    <t>奈良学園登美ヶ丘</t>
    <rPh sb="0" eb="8">
      <t>ナラガクエントミガオカ</t>
    </rPh>
    <phoneticPr fontId="1"/>
  </si>
  <si>
    <t>育英西</t>
    <rPh sb="0" eb="2">
      <t>イクエイ</t>
    </rPh>
    <rPh sb="2" eb="3">
      <t>ニシ</t>
    </rPh>
    <phoneticPr fontId="1"/>
  </si>
  <si>
    <t>西大和学園</t>
    <rPh sb="0" eb="3">
      <t>ニシヤマト</t>
    </rPh>
    <rPh sb="3" eb="5">
      <t>ガクエン</t>
    </rPh>
    <phoneticPr fontId="1"/>
  </si>
  <si>
    <t>天理教校学園</t>
    <rPh sb="0" eb="6">
      <t>テンリキョウコウガクエン</t>
    </rPh>
    <phoneticPr fontId="1"/>
  </si>
  <si>
    <t>番号</t>
    <rPh sb="0" eb="2">
      <t>バンゴウ</t>
    </rPh>
    <phoneticPr fontId="2"/>
  </si>
  <si>
    <t>種別</t>
    <rPh sb="0" eb="2">
      <t>シュベツ</t>
    </rPh>
    <phoneticPr fontId="2"/>
  </si>
  <si>
    <t>選手</t>
    <rPh sb="0" eb="2">
      <t>センシュ</t>
    </rPh>
    <phoneticPr fontId="2"/>
  </si>
  <si>
    <t>マネージャー</t>
    <phoneticPr fontId="2"/>
  </si>
  <si>
    <t>教員・職員</t>
    <rPh sb="0" eb="2">
      <t>キョウイン</t>
    </rPh>
    <rPh sb="3" eb="5">
      <t>ショクイン</t>
    </rPh>
    <phoneticPr fontId="2"/>
  </si>
  <si>
    <t>大和高田市立</t>
    <rPh sb="0" eb="4">
      <t>ヤマトタカダ</t>
    </rPh>
    <rPh sb="4" eb="6">
      <t>シリツ</t>
    </rPh>
    <phoneticPr fontId="2"/>
  </si>
  <si>
    <t>奈良県立</t>
    <rPh sb="0" eb="4">
      <t>ナラケンリツ</t>
    </rPh>
    <phoneticPr fontId="2"/>
  </si>
  <si>
    <t>区分</t>
    <rPh sb="0" eb="2">
      <t>クブン</t>
    </rPh>
    <phoneticPr fontId="2"/>
  </si>
  <si>
    <t>校種</t>
    <rPh sb="0" eb="2">
      <t>コウシュ</t>
    </rPh>
    <phoneticPr fontId="2"/>
  </si>
  <si>
    <t>高等学校</t>
    <rPh sb="0" eb="2">
      <t>コウトウ</t>
    </rPh>
    <rPh sb="2" eb="4">
      <t>ガッコウ</t>
    </rPh>
    <phoneticPr fontId="2"/>
  </si>
  <si>
    <t>中等教育学校</t>
    <rPh sb="0" eb="2">
      <t>チュウトウ</t>
    </rPh>
    <rPh sb="2" eb="4">
      <t>キョウイク</t>
    </rPh>
    <rPh sb="4" eb="6">
      <t>ガッコウ</t>
    </rPh>
    <phoneticPr fontId="2"/>
  </si>
  <si>
    <t>女子</t>
    <rPh sb="0" eb="2">
      <t>ジョシ</t>
    </rPh>
    <phoneticPr fontId="2"/>
  </si>
  <si>
    <t>男子</t>
    <rPh sb="0" eb="2">
      <t>ダンシ</t>
    </rPh>
    <phoneticPr fontId="2"/>
  </si>
  <si>
    <t>教員・職員</t>
    <rPh sb="0" eb="2">
      <t>キョウイン</t>
    </rPh>
    <rPh sb="3" eb="5">
      <t>ショクイン</t>
    </rPh>
    <phoneticPr fontId="5"/>
  </si>
  <si>
    <t>名</t>
    <rPh sb="0" eb="1">
      <t>メイ</t>
    </rPh>
    <phoneticPr fontId="5"/>
  </si>
  <si>
    <t>大宇陀</t>
    <rPh sb="0" eb="3">
      <t>オオウダ</t>
    </rPh>
    <phoneticPr fontId="2"/>
  </si>
  <si>
    <t>国立</t>
    <rPh sb="0" eb="2">
      <t>コクリツ</t>
    </rPh>
    <phoneticPr fontId="2"/>
  </si>
  <si>
    <t>選手（正選手）</t>
    <rPh sb="0" eb="2">
      <t>センシュ</t>
    </rPh>
    <rPh sb="3" eb="4">
      <t>セイ</t>
    </rPh>
    <rPh sb="4" eb="6">
      <t>センシュ</t>
    </rPh>
    <phoneticPr fontId="5"/>
  </si>
  <si>
    <t>智辯学園</t>
    <rPh sb="0" eb="1">
      <t>チ</t>
    </rPh>
    <rPh sb="1" eb="2">
      <t>ベン</t>
    </rPh>
    <rPh sb="2" eb="4">
      <t>ガクエン</t>
    </rPh>
    <phoneticPr fontId="2"/>
  </si>
  <si>
    <t>請　求　書</t>
    <rPh sb="0" eb="1">
      <t>ショウ</t>
    </rPh>
    <rPh sb="2" eb="3">
      <t>モトム</t>
    </rPh>
    <rPh sb="4" eb="5">
      <t>ショ</t>
    </rPh>
    <phoneticPr fontId="2"/>
  </si>
  <si>
    <t>下記の通りご請求申し上げます。</t>
    <rPh sb="0" eb="2">
      <t>カキ</t>
    </rPh>
    <rPh sb="3" eb="4">
      <t>トオ</t>
    </rPh>
    <rPh sb="6" eb="8">
      <t>セイキュウ</t>
    </rPh>
    <rPh sb="8" eb="9">
      <t>モウ</t>
    </rPh>
    <rPh sb="10" eb="11">
      <t>ア</t>
    </rPh>
    <phoneticPr fontId="2"/>
  </si>
  <si>
    <t>人数</t>
    <rPh sb="0" eb="2">
      <t>ニンズウ</t>
    </rPh>
    <phoneticPr fontId="2"/>
  </si>
  <si>
    <t>金額</t>
    <rPh sb="0" eb="2">
      <t>キンガク</t>
    </rPh>
    <phoneticPr fontId="2"/>
  </si>
  <si>
    <t>合計</t>
    <rPh sb="0" eb="2">
      <t>ゴウケイ</t>
    </rPh>
    <phoneticPr fontId="2"/>
  </si>
  <si>
    <t>登録費</t>
    <rPh sb="0" eb="3">
      <t>トウロクヒ</t>
    </rPh>
    <phoneticPr fontId="2"/>
  </si>
  <si>
    <t>備考</t>
    <rPh sb="0" eb="2">
      <t>ビコウ</t>
    </rPh>
    <phoneticPr fontId="2"/>
  </si>
  <si>
    <t>奈良県高等学校体育連盟バレーボール専門部</t>
    <rPh sb="0" eb="3">
      <t>ナラケン</t>
    </rPh>
    <rPh sb="3" eb="5">
      <t>コウトウ</t>
    </rPh>
    <rPh sb="5" eb="7">
      <t>ガッコウ</t>
    </rPh>
    <rPh sb="7" eb="9">
      <t>タイイク</t>
    </rPh>
    <rPh sb="9" eb="11">
      <t>レンメイ</t>
    </rPh>
    <rPh sb="17" eb="20">
      <t>センモンブ</t>
    </rPh>
    <phoneticPr fontId="2"/>
  </si>
  <si>
    <t>発行日</t>
    <rPh sb="0" eb="3">
      <t>ハッコウビ</t>
    </rPh>
    <phoneticPr fontId="2"/>
  </si>
  <si>
    <t>【請求明細】</t>
    <rPh sb="1" eb="3">
      <t>セイキュウ</t>
    </rPh>
    <rPh sb="3" eb="5">
      <t>メイサイ</t>
    </rPh>
    <phoneticPr fontId="2"/>
  </si>
  <si>
    <t>【明細】</t>
    <rPh sb="1" eb="3">
      <t>メイサイ</t>
    </rPh>
    <phoneticPr fontId="2"/>
  </si>
  <si>
    <t>この領収書は各校顧問が申込者に個別に発行する領収書の
根拠書類となりますので、大切に保管して下さい。</t>
    <rPh sb="2" eb="5">
      <t>リョウシュウショ</t>
    </rPh>
    <rPh sb="6" eb="8">
      <t>カクコウ</t>
    </rPh>
    <rPh sb="8" eb="10">
      <t>コモン</t>
    </rPh>
    <rPh sb="11" eb="14">
      <t>モウシコミシャ</t>
    </rPh>
    <rPh sb="15" eb="17">
      <t>コベツ</t>
    </rPh>
    <rPh sb="18" eb="20">
      <t>ハッコウ</t>
    </rPh>
    <rPh sb="22" eb="25">
      <t>リョウシュウショ</t>
    </rPh>
    <rPh sb="27" eb="29">
      <t>コンキョ</t>
    </rPh>
    <rPh sb="29" eb="31">
      <t>ショルイ</t>
    </rPh>
    <rPh sb="39" eb="41">
      <t>タイセツ</t>
    </rPh>
    <rPh sb="42" eb="44">
      <t>ホカン</t>
    </rPh>
    <rPh sb="46" eb="47">
      <t>クダ</t>
    </rPh>
    <phoneticPr fontId="2"/>
  </si>
  <si>
    <t>奈良女子大学附属</t>
    <rPh sb="0" eb="2">
      <t>ナラ</t>
    </rPh>
    <rPh sb="2" eb="4">
      <t>ジョシ</t>
    </rPh>
    <rPh sb="4" eb="5">
      <t>ダイ</t>
    </rPh>
    <rPh sb="5" eb="6">
      <t>ガク</t>
    </rPh>
    <rPh sb="6" eb="7">
      <t>フ</t>
    </rPh>
    <rPh sb="7" eb="8">
      <t>ゾク</t>
    </rPh>
    <phoneticPr fontId="1"/>
  </si>
  <si>
    <t>奈良大学附属</t>
    <rPh sb="0" eb="2">
      <t>ナラ</t>
    </rPh>
    <rPh sb="2" eb="3">
      <t>ダイ</t>
    </rPh>
    <rPh sb="3" eb="4">
      <t>ガク</t>
    </rPh>
    <rPh sb="4" eb="6">
      <t>フゾク</t>
    </rPh>
    <phoneticPr fontId="1"/>
  </si>
  <si>
    <t>下記の金額を正に領収致しました。</t>
    <rPh sb="0" eb="2">
      <t>カキ</t>
    </rPh>
    <rPh sb="3" eb="5">
      <t>キンガク</t>
    </rPh>
    <rPh sb="6" eb="7">
      <t>マサ</t>
    </rPh>
    <rPh sb="8" eb="10">
      <t>リョウシュウ</t>
    </rPh>
    <rPh sb="10" eb="11">
      <t>イタ</t>
    </rPh>
    <phoneticPr fontId="2"/>
  </si>
  <si>
    <t>マネージャー</t>
  </si>
  <si>
    <t>新人大会</t>
    <rPh sb="0" eb="2">
      <t>シンジン</t>
    </rPh>
    <rPh sb="2" eb="4">
      <t>タイカイ</t>
    </rPh>
    <phoneticPr fontId="2"/>
  </si>
  <si>
    <t>男女共通</t>
    <rPh sb="0" eb="2">
      <t>ダンジョ</t>
    </rPh>
    <rPh sb="2" eb="4">
      <t>キョウツウ</t>
    </rPh>
    <phoneticPr fontId="2"/>
  </si>
  <si>
    <t>試合（コート）に出場しなかった（エントリーの有無は問わない）</t>
    <rPh sb="0" eb="2">
      <t>シアイ</t>
    </rPh>
    <rPh sb="8" eb="10">
      <t>シュツジョウ</t>
    </rPh>
    <rPh sb="22" eb="24">
      <t>ウム</t>
    </rPh>
    <rPh sb="25" eb="26">
      <t>ト</t>
    </rPh>
    <phoneticPr fontId="2"/>
  </si>
  <si>
    <t>試合会場に来ていた（応援を含む）</t>
    <rPh sb="0" eb="2">
      <t>シアイ</t>
    </rPh>
    <rPh sb="2" eb="4">
      <t>カイジョウ</t>
    </rPh>
    <rPh sb="5" eb="6">
      <t>キ</t>
    </rPh>
    <rPh sb="10" eb="12">
      <t>オウエン</t>
    </rPh>
    <rPh sb="13" eb="14">
      <t>フク</t>
    </rPh>
    <phoneticPr fontId="2"/>
  </si>
  <si>
    <t>試合会場に来ていない</t>
    <rPh sb="0" eb="2">
      <t>シアイ</t>
    </rPh>
    <rPh sb="2" eb="4">
      <t>カイジョウ</t>
    </rPh>
    <rPh sb="5" eb="6">
      <t>キ</t>
    </rPh>
    <phoneticPr fontId="2"/>
  </si>
  <si>
    <t>マネージャーとして参加した</t>
    <rPh sb="9" eb="11">
      <t>サンカ</t>
    </rPh>
    <phoneticPr fontId="2"/>
  </si>
  <si>
    <t>選手として試合（コート）に出場した（コートに立てば出場とする）</t>
    <rPh sb="0" eb="2">
      <t>センシュ</t>
    </rPh>
    <rPh sb="5" eb="7">
      <t>シアイ</t>
    </rPh>
    <rPh sb="13" eb="15">
      <t>シュツジョウ</t>
    </rPh>
    <rPh sb="22" eb="23">
      <t>タ</t>
    </rPh>
    <rPh sb="25" eb="27">
      <t>シュツジョウ</t>
    </rPh>
    <phoneticPr fontId="2"/>
  </si>
  <si>
    <t>引率責任者・監督・コーチとして参加した</t>
    <rPh sb="0" eb="2">
      <t>インソツ</t>
    </rPh>
    <rPh sb="2" eb="4">
      <t>セキニン</t>
    </rPh>
    <rPh sb="4" eb="5">
      <t>シャ</t>
    </rPh>
    <rPh sb="6" eb="8">
      <t>カントク</t>
    </rPh>
    <rPh sb="15" eb="17">
      <t>サンカ</t>
    </rPh>
    <phoneticPr fontId="2"/>
  </si>
  <si>
    <t>移動日・抽選会その他大会関連行事に参加した</t>
    <rPh sb="0" eb="3">
      <t>イドウビ</t>
    </rPh>
    <rPh sb="4" eb="7">
      <t>チュウセンカイ</t>
    </rPh>
    <rPh sb="9" eb="10">
      <t>タ</t>
    </rPh>
    <rPh sb="10" eb="12">
      <t>タイカイ</t>
    </rPh>
    <rPh sb="12" eb="14">
      <t>カンレン</t>
    </rPh>
    <rPh sb="14" eb="16">
      <t>ギョウジ</t>
    </rPh>
    <rPh sb="17" eb="19">
      <t>サンカ</t>
    </rPh>
    <phoneticPr fontId="2"/>
  </si>
  <si>
    <t>教員職員</t>
    <rPh sb="0" eb="2">
      <t>キョウイン</t>
    </rPh>
    <rPh sb="2" eb="4">
      <t>ショクイン</t>
    </rPh>
    <phoneticPr fontId="5"/>
  </si>
  <si>
    <t>選　　手</t>
    <rPh sb="0" eb="1">
      <t>セン</t>
    </rPh>
    <rPh sb="3" eb="4">
      <t>テ</t>
    </rPh>
    <phoneticPr fontId="5"/>
  </si>
  <si>
    <t>いずれかに○印</t>
    <rPh sb="6" eb="7">
      <t>シルシ</t>
    </rPh>
    <phoneticPr fontId="2"/>
  </si>
  <si>
    <t>登録生徒等</t>
    <rPh sb="0" eb="2">
      <t>トウロク</t>
    </rPh>
    <rPh sb="2" eb="4">
      <t>セイト</t>
    </rPh>
    <rPh sb="4" eb="5">
      <t>トウ</t>
    </rPh>
    <phoneticPr fontId="2"/>
  </si>
  <si>
    <t>領　　収　　書</t>
    <rPh sb="0" eb="1">
      <t>リョウ</t>
    </rPh>
    <rPh sb="3" eb="4">
      <t>オサム</t>
    </rPh>
    <rPh sb="6" eb="7">
      <t>ショ</t>
    </rPh>
    <phoneticPr fontId="2"/>
  </si>
  <si>
    <t>領収書番号</t>
    <rPh sb="0" eb="3">
      <t>リョウシュウショ</t>
    </rPh>
    <rPh sb="3" eb="5">
      <t>バンゴウ</t>
    </rPh>
    <phoneticPr fontId="2"/>
  </si>
  <si>
    <t>各校顧問は、自チーム競技終了後すみやかに提出をお願いします</t>
    <rPh sb="24" eb="25">
      <t>ネガ</t>
    </rPh>
    <phoneticPr fontId="2"/>
  </si>
  <si>
    <t>学校コード↑</t>
    <rPh sb="0" eb="2">
      <t>ガッコウ</t>
    </rPh>
    <phoneticPr fontId="2"/>
  </si>
  <si>
    <r>
      <t>※送付先：情報管理部・登録制度専用アドレス→　</t>
    </r>
    <r>
      <rPr>
        <b/>
        <sz val="11"/>
        <rFont val="ＭＳ Ｐゴシック"/>
        <family val="3"/>
        <charset val="128"/>
      </rPr>
      <t>hoken@narakenkoutairenvolleyball.net</t>
    </r>
    <rPh sb="1" eb="4">
      <t>ソウフサキ</t>
    </rPh>
    <rPh sb="5" eb="7">
      <t>ジョウホウ</t>
    </rPh>
    <rPh sb="7" eb="10">
      <t>カンリブ</t>
    </rPh>
    <rPh sb="11" eb="13">
      <t>トウロク</t>
    </rPh>
    <rPh sb="13" eb="15">
      <t>セイド</t>
    </rPh>
    <rPh sb="15" eb="17">
      <t>センヨウ</t>
    </rPh>
    <phoneticPr fontId="2"/>
  </si>
  <si>
    <t>ﾏﾈｰｼﾞｬｰ</t>
    <phoneticPr fontId="5"/>
  </si>
  <si>
    <t>男女コード↑</t>
    <rPh sb="0" eb="2">
      <t>ダンジョ</t>
    </rPh>
    <phoneticPr fontId="2"/>
  </si>
  <si>
    <t>↓</t>
    <phoneticPr fontId="2"/>
  </si>
  <si>
    <t>こちらの記号を各日下欄に記入してください</t>
    <rPh sb="4" eb="6">
      <t>キゴウ</t>
    </rPh>
    <rPh sb="7" eb="9">
      <t>カクジツ</t>
    </rPh>
    <rPh sb="9" eb="10">
      <t>シタ</t>
    </rPh>
    <rPh sb="10" eb="11">
      <t>ラン</t>
    </rPh>
    <rPh sb="12" eb="14">
      <t>キニュウ</t>
    </rPh>
    <phoneticPr fontId="2"/>
  </si>
  <si>
    <t>Ｐ</t>
    <phoneticPr fontId="2"/>
  </si>
  <si>
    <t>Ｒ</t>
    <phoneticPr fontId="2"/>
  </si>
  <si>
    <t>Ｇ</t>
    <phoneticPr fontId="2"/>
  </si>
  <si>
    <t>Ｓ</t>
    <phoneticPr fontId="2"/>
  </si>
  <si>
    <t>Ｍ</t>
    <phoneticPr fontId="2"/>
  </si>
  <si>
    <t>Ｃ</t>
    <phoneticPr fontId="2"/>
  </si>
  <si>
    <t>Ｔ</t>
    <phoneticPr fontId="2"/>
  </si>
  <si>
    <t>Ｘ</t>
    <phoneticPr fontId="2"/>
  </si>
  <si>
    <r>
      <rPr>
        <b/>
        <sz val="12"/>
        <rFont val="ＭＳ Ｐゴシック"/>
        <family val="3"/>
        <charset val="128"/>
      </rPr>
      <t xml:space="preserve">活動の内容
</t>
    </r>
    <r>
      <rPr>
        <b/>
        <sz val="9"/>
        <rFont val="ＭＳ Ｐゴシック"/>
        <family val="3"/>
        <charset val="128"/>
      </rPr>
      <t>上欄の記号（Ｐ・Ｇ・Ｓ等）を記入</t>
    </r>
    <rPh sb="0" eb="2">
      <t>カツドウ</t>
    </rPh>
    <rPh sb="3" eb="5">
      <t>ナイヨウ</t>
    </rPh>
    <rPh sb="6" eb="7">
      <t>ウエ</t>
    </rPh>
    <rPh sb="7" eb="8">
      <t>ラン</t>
    </rPh>
    <rPh sb="9" eb="11">
      <t>キゴウ</t>
    </rPh>
    <rPh sb="17" eb="18">
      <t>トウ</t>
    </rPh>
    <rPh sb="20" eb="22">
      <t>キニュウ</t>
    </rPh>
    <phoneticPr fontId="2"/>
  </si>
  <si>
    <t>選　　手
延べ日数</t>
    <phoneticPr fontId="2"/>
  </si>
  <si>
    <t>選手以外
延べ日数</t>
    <phoneticPr fontId="2"/>
  </si>
  <si>
    <t>マネージャー</t>
    <phoneticPr fontId="2"/>
  </si>
  <si>
    <t>大会登録経費
　支払い用</t>
    <rPh sb="0" eb="2">
      <t>タイカイ</t>
    </rPh>
    <rPh sb="2" eb="4">
      <t>トウロク</t>
    </rPh>
    <rPh sb="4" eb="6">
      <t>ケイヒ</t>
    </rPh>
    <rPh sb="8" eb="10">
      <t>シハラ</t>
    </rPh>
    <rPh sb="11" eb="12">
      <t>ヨウ</t>
    </rPh>
    <phoneticPr fontId="5"/>
  </si>
  <si>
    <t>生徒（教員・職員）は、本表を使用し大会登録経費とともに担当顧問へ提出してください</t>
    <rPh sb="0" eb="2">
      <t>セイト</t>
    </rPh>
    <rPh sb="3" eb="5">
      <t>キョウイン</t>
    </rPh>
    <rPh sb="6" eb="8">
      <t>ショクイン</t>
    </rPh>
    <rPh sb="11" eb="12">
      <t>ホン</t>
    </rPh>
    <rPh sb="12" eb="13">
      <t>ヒョウ</t>
    </rPh>
    <rPh sb="14" eb="16">
      <t>シヨウ</t>
    </rPh>
    <rPh sb="17" eb="19">
      <t>タイカイ</t>
    </rPh>
    <rPh sb="19" eb="21">
      <t>トウロク</t>
    </rPh>
    <rPh sb="21" eb="23">
      <t>ケイヒ</t>
    </rPh>
    <rPh sb="27" eb="29">
      <t>タントウ</t>
    </rPh>
    <rPh sb="29" eb="31">
      <t>コモン</t>
    </rPh>
    <rPh sb="32" eb="34">
      <t>テイシュツ</t>
    </rPh>
    <phoneticPr fontId="5"/>
  </si>
  <si>
    <t>担当顧問は本表下部の領収書を登録生徒（教員・職員）に発行してください</t>
    <rPh sb="0" eb="2">
      <t>タントウ</t>
    </rPh>
    <rPh sb="2" eb="4">
      <t>コモン</t>
    </rPh>
    <rPh sb="5" eb="6">
      <t>ホン</t>
    </rPh>
    <rPh sb="6" eb="7">
      <t>ヒョウ</t>
    </rPh>
    <rPh sb="7" eb="9">
      <t>カブ</t>
    </rPh>
    <rPh sb="10" eb="13">
      <t>リョウシュウショ</t>
    </rPh>
    <rPh sb="14" eb="16">
      <t>トウロク</t>
    </rPh>
    <rPh sb="16" eb="18">
      <t>セイト</t>
    </rPh>
    <rPh sb="19" eb="21">
      <t>キョウイン</t>
    </rPh>
    <rPh sb="22" eb="24">
      <t>ショクイン</t>
    </rPh>
    <rPh sb="26" eb="28">
      <t>ハッコウ</t>
    </rPh>
    <phoneticPr fontId="5"/>
  </si>
  <si>
    <r>
      <t>各生徒　→　</t>
    </r>
    <r>
      <rPr>
        <sz val="11"/>
        <rFont val="ＭＳ Ｐゴシック"/>
        <family val="3"/>
        <charset val="128"/>
      </rPr>
      <t>担当顧問　</t>
    </r>
    <rPh sb="0" eb="1">
      <t>カク</t>
    </rPh>
    <rPh sb="1" eb="3">
      <t>セイト</t>
    </rPh>
    <rPh sb="6" eb="8">
      <t>タントウ</t>
    </rPh>
    <rPh sb="8" eb="10">
      <t>コモン</t>
    </rPh>
    <phoneticPr fontId="5"/>
  </si>
  <si>
    <t>種目名</t>
    <rPh sb="0" eb="2">
      <t>シュモク</t>
    </rPh>
    <rPh sb="2" eb="3">
      <t>メイ</t>
    </rPh>
    <phoneticPr fontId="5"/>
  </si>
  <si>
    <t>（男子・女子）　                                様（顧問）</t>
    <rPh sb="1" eb="3">
      <t>ダンシ</t>
    </rPh>
    <rPh sb="4" eb="6">
      <t>ジョシ</t>
    </rPh>
    <rPh sb="40" eb="41">
      <t>サマ</t>
    </rPh>
    <rPh sb="42" eb="44">
      <t>コモン</t>
    </rPh>
    <phoneticPr fontId="5"/>
  </si>
  <si>
    <t>大会登録用紙</t>
    <rPh sb="0" eb="2">
      <t>タイカイ</t>
    </rPh>
    <rPh sb="2" eb="4">
      <t>トウロク</t>
    </rPh>
    <rPh sb="4" eb="6">
      <t>ヨウシ</t>
    </rPh>
    <phoneticPr fontId="5"/>
  </si>
  <si>
    <t>申　　　込　　　日</t>
    <rPh sb="0" eb="1">
      <t>サル</t>
    </rPh>
    <rPh sb="4" eb="5">
      <t>コミ</t>
    </rPh>
    <rPh sb="8" eb="9">
      <t>ヒ</t>
    </rPh>
    <phoneticPr fontId="5"/>
  </si>
  <si>
    <t>○　で　囲　む</t>
    <rPh sb="4" eb="5">
      <t>カコ</t>
    </rPh>
    <phoneticPr fontId="5"/>
  </si>
  <si>
    <t xml:space="preserve"> 選　手　　・　　ﾏﾈｰｼﾞｬｰ　　・　　教員・職員</t>
    <rPh sb="1" eb="2">
      <t>セン</t>
    </rPh>
    <rPh sb="3" eb="4">
      <t>テ</t>
    </rPh>
    <rPh sb="21" eb="23">
      <t>キョウイン</t>
    </rPh>
    <rPh sb="24" eb="26">
      <t>ショクイン</t>
    </rPh>
    <phoneticPr fontId="5"/>
  </si>
  <si>
    <t>学　　　　　　　年</t>
    <rPh sb="0" eb="1">
      <t>ガク</t>
    </rPh>
    <rPh sb="8" eb="9">
      <t>トシ</t>
    </rPh>
    <phoneticPr fontId="5"/>
  </si>
  <si>
    <t>　　　　　年　（申込時の学年）</t>
    <rPh sb="5" eb="6">
      <t>ネン</t>
    </rPh>
    <rPh sb="8" eb="10">
      <t>モウシコミ</t>
    </rPh>
    <rPh sb="10" eb="11">
      <t>ジ</t>
    </rPh>
    <rPh sb="12" eb="14">
      <t>ガクネン</t>
    </rPh>
    <phoneticPr fontId="5"/>
  </si>
  <si>
    <t>氏　　　　　　　名</t>
    <rPh sb="0" eb="1">
      <t>シ</t>
    </rPh>
    <rPh sb="8" eb="9">
      <t>メイ</t>
    </rPh>
    <phoneticPr fontId="5"/>
  </si>
  <si>
    <t>大会登録経費</t>
    <rPh sb="0" eb="2">
      <t>タイカイ</t>
    </rPh>
    <rPh sb="2" eb="4">
      <t>トウロク</t>
    </rPh>
    <rPh sb="4" eb="6">
      <t>ケイヒ</t>
    </rPh>
    <phoneticPr fontId="5"/>
  </si>
  <si>
    <t>５００円　　　　　　　　</t>
    <rPh sb="3" eb="4">
      <t>エン</t>
    </rPh>
    <phoneticPr fontId="5"/>
  </si>
  <si>
    <t>※教員・職員とは･･･監督・外部監督・コーチ・外部指導者等を含む</t>
    <rPh sb="1" eb="3">
      <t>キョウイン</t>
    </rPh>
    <rPh sb="4" eb="6">
      <t>ショクイン</t>
    </rPh>
    <rPh sb="11" eb="13">
      <t>カントク</t>
    </rPh>
    <rPh sb="14" eb="16">
      <t>ガイブ</t>
    </rPh>
    <rPh sb="16" eb="18">
      <t>カントク</t>
    </rPh>
    <rPh sb="23" eb="25">
      <t>ガイブ</t>
    </rPh>
    <rPh sb="25" eb="28">
      <t>シドウシャ</t>
    </rPh>
    <rPh sb="28" eb="29">
      <t>トウ</t>
    </rPh>
    <rPh sb="30" eb="31">
      <t>フク</t>
    </rPh>
    <phoneticPr fontId="5"/>
  </si>
  <si>
    <t>担当顧問記入欄（申込者は記入不要）</t>
    <rPh sb="0" eb="2">
      <t>タントウ</t>
    </rPh>
    <rPh sb="2" eb="4">
      <t>コモン</t>
    </rPh>
    <rPh sb="4" eb="7">
      <t>キニュウラン</t>
    </rPh>
    <rPh sb="8" eb="11">
      <t>モウシコミシャ</t>
    </rPh>
    <rPh sb="12" eb="14">
      <t>キニュウ</t>
    </rPh>
    <rPh sb="14" eb="16">
      <t>フヨウ</t>
    </rPh>
    <phoneticPr fontId="5"/>
  </si>
  <si>
    <t>申　 込　 区　分</t>
    <rPh sb="0" eb="1">
      <t>サル</t>
    </rPh>
    <rPh sb="3" eb="4">
      <t>コミ</t>
    </rPh>
    <rPh sb="6" eb="7">
      <t>ク</t>
    </rPh>
    <rPh sb="8" eb="9">
      <t>ブン</t>
    </rPh>
    <phoneticPr fontId="5"/>
  </si>
  <si>
    <t>新２・３・４年生</t>
    <rPh sb="0" eb="1">
      <t>シン</t>
    </rPh>
    <rPh sb="6" eb="8">
      <t>ネンセイ</t>
    </rPh>
    <phoneticPr fontId="5"/>
  </si>
  <si>
    <t>新入部員</t>
    <rPh sb="0" eb="2">
      <t>シンニュウ</t>
    </rPh>
    <rPh sb="2" eb="4">
      <t>ブイン</t>
    </rPh>
    <phoneticPr fontId="5"/>
  </si>
  <si>
    <t>中途加入部員</t>
    <rPh sb="0" eb="2">
      <t>チュウト</t>
    </rPh>
    <rPh sb="2" eb="4">
      <t>カニュウ</t>
    </rPh>
    <rPh sb="4" eb="6">
      <t>ブイン</t>
    </rPh>
    <phoneticPr fontId="5"/>
  </si>
  <si>
    <t>【 ○ 印 で 囲 む 】</t>
    <rPh sb="4" eb="5">
      <t>シルシ</t>
    </rPh>
    <rPh sb="8" eb="9">
      <t>カコ</t>
    </rPh>
    <phoneticPr fontId="5"/>
  </si>
  <si>
    <r>
      <t>担当</t>
    </r>
    <r>
      <rPr>
        <sz val="11"/>
        <rFont val="ＭＳ Ｐゴシック"/>
        <family val="3"/>
        <charset val="128"/>
      </rPr>
      <t>顧問　→　申込者</t>
    </r>
    <rPh sb="0" eb="2">
      <t>タントウ</t>
    </rPh>
    <rPh sb="2" eb="4">
      <t>コモン</t>
    </rPh>
    <rPh sb="7" eb="10">
      <t>モウシコミシャ</t>
    </rPh>
    <phoneticPr fontId="5"/>
  </si>
  <si>
    <t>領　　収　　書</t>
    <rPh sb="0" eb="1">
      <t>リョウ</t>
    </rPh>
    <rPh sb="3" eb="4">
      <t>オサム</t>
    </rPh>
    <rPh sb="6" eb="7">
      <t>ショ</t>
    </rPh>
    <phoneticPr fontId="5"/>
  </si>
  <si>
    <t>様</t>
    <rPh sb="0" eb="1">
      <t>サマ</t>
    </rPh>
    <phoneticPr fontId="5"/>
  </si>
  <si>
    <t>￥　　　５００－</t>
    <phoneticPr fontId="5"/>
  </si>
  <si>
    <t>ただし、大会登録経費として</t>
    <rPh sb="4" eb="6">
      <t>タイカイ</t>
    </rPh>
    <rPh sb="6" eb="8">
      <t>トウロク</t>
    </rPh>
    <rPh sb="8" eb="10">
      <t>ケイヒ</t>
    </rPh>
    <phoneticPr fontId="5"/>
  </si>
  <si>
    <t>部</t>
    <rPh sb="0" eb="1">
      <t>ブ</t>
    </rPh>
    <phoneticPr fontId="5"/>
  </si>
  <si>
    <t>顧　問</t>
    <rPh sb="0" eb="1">
      <t>カエリミ</t>
    </rPh>
    <rPh sb="2" eb="3">
      <t>トイ</t>
    </rPh>
    <phoneticPr fontId="5"/>
  </si>
  <si>
    <t>印</t>
    <rPh sb="0" eb="1">
      <t>イン</t>
    </rPh>
    <phoneticPr fontId="5"/>
  </si>
  <si>
    <t>Ｃ　表</t>
    <rPh sb="2" eb="3">
      <t>ヒョウ</t>
    </rPh>
    <phoneticPr fontId="5"/>
  </si>
  <si>
    <t>バレーボール</t>
    <phoneticPr fontId="5"/>
  </si>
  <si>
    <t>部専門委員長 様</t>
    <rPh sb="0" eb="1">
      <t>ブ</t>
    </rPh>
    <rPh sb="1" eb="3">
      <t>センモン</t>
    </rPh>
    <rPh sb="3" eb="6">
      <t>イインチョウ</t>
    </rPh>
    <rPh sb="7" eb="8">
      <t>サマ</t>
    </rPh>
    <phoneticPr fontId="5"/>
  </si>
  <si>
    <t>申込校</t>
    <rPh sb="0" eb="1">
      <t>モウ</t>
    </rPh>
    <rPh sb="1" eb="2">
      <t>コ</t>
    </rPh>
    <rPh sb="2" eb="3">
      <t>コウ</t>
    </rPh>
    <phoneticPr fontId="5"/>
  </si>
  <si>
    <t>担当顧問 氏名</t>
    <rPh sb="0" eb="2">
      <t>タントウ</t>
    </rPh>
    <rPh sb="2" eb="4">
      <t>コモン</t>
    </rPh>
    <rPh sb="5" eb="7">
      <t>シメイ</t>
    </rPh>
    <phoneticPr fontId="5"/>
  </si>
  <si>
    <t>選手・マネージャー・
教員職員　から選択</t>
    <rPh sb="0" eb="2">
      <t>センシュ</t>
    </rPh>
    <rPh sb="11" eb="13">
      <t>キョウイン</t>
    </rPh>
    <rPh sb="13" eb="15">
      <t>ショクイン</t>
    </rPh>
    <rPh sb="18" eb="20">
      <t>センタク</t>
    </rPh>
    <phoneticPr fontId="2"/>
  </si>
  <si>
    <t>男子・女子
男女共通　から選択</t>
    <rPh sb="0" eb="2">
      <t>ダンシ</t>
    </rPh>
    <rPh sb="3" eb="5">
      <t>ジョシ</t>
    </rPh>
    <rPh sb="6" eb="8">
      <t>ダンジョ</t>
    </rPh>
    <rPh sb="8" eb="10">
      <t>キョウツウ</t>
    </rPh>
    <rPh sb="13" eb="15">
      <t>センタク</t>
    </rPh>
    <phoneticPr fontId="2"/>
  </si>
  <si>
    <t>登録の日付</t>
    <rPh sb="0" eb="2">
      <t>トウロク</t>
    </rPh>
    <rPh sb="3" eb="5">
      <t>ヒヅケ</t>
    </rPh>
    <phoneticPr fontId="2"/>
  </si>
  <si>
    <t>他専門部への異動(転部）</t>
    <rPh sb="0" eb="1">
      <t>ホカ</t>
    </rPh>
    <rPh sb="1" eb="3">
      <t>センモン</t>
    </rPh>
    <rPh sb="3" eb="4">
      <t>ブ</t>
    </rPh>
    <rPh sb="6" eb="8">
      <t>イドウ</t>
    </rPh>
    <rPh sb="9" eb="11">
      <t>テンブ</t>
    </rPh>
    <phoneticPr fontId="2"/>
  </si>
  <si>
    <t>他専門部からの異動（転入部）</t>
    <rPh sb="0" eb="1">
      <t>タ</t>
    </rPh>
    <rPh sb="1" eb="4">
      <t>センモンブ</t>
    </rPh>
    <rPh sb="7" eb="9">
      <t>イドウ</t>
    </rPh>
    <rPh sb="10" eb="12">
      <t>テンニュウ</t>
    </rPh>
    <rPh sb="12" eb="13">
      <t>ブ</t>
    </rPh>
    <phoneticPr fontId="2"/>
  </si>
  <si>
    <t>抹消(退部）</t>
    <rPh sb="0" eb="2">
      <t>マッショウ</t>
    </rPh>
    <rPh sb="3" eb="5">
      <t>タイブ</t>
    </rPh>
    <phoneticPr fontId="2"/>
  </si>
  <si>
    <t>氏名の訂正（もしくは変更）</t>
    <rPh sb="0" eb="2">
      <t>シメイ</t>
    </rPh>
    <rPh sb="3" eb="5">
      <t>テイセイ</t>
    </rPh>
    <rPh sb="10" eb="12">
      <t>ヘンコウ</t>
    </rPh>
    <phoneticPr fontId="2"/>
  </si>
  <si>
    <t>区分の変更（もしくは訂正）</t>
    <rPh sb="0" eb="2">
      <t>クブン</t>
    </rPh>
    <rPh sb="3" eb="5">
      <t>ヘンコウ</t>
    </rPh>
    <rPh sb="10" eb="12">
      <t>テイセイ</t>
    </rPh>
    <phoneticPr fontId="2"/>
  </si>
  <si>
    <t>登録内容の変更・抹消
(氏名・区分・カテゴリー）</t>
    <rPh sb="0" eb="2">
      <t>トウロク</t>
    </rPh>
    <rPh sb="2" eb="4">
      <t>ナイヨウ</t>
    </rPh>
    <rPh sb="5" eb="7">
      <t>ヘンコウ</t>
    </rPh>
    <rPh sb="8" eb="10">
      <t>マッショウ</t>
    </rPh>
    <rPh sb="12" eb="14">
      <t>シメイ</t>
    </rPh>
    <rPh sb="15" eb="17">
      <t>クブン</t>
    </rPh>
    <phoneticPr fontId="2"/>
  </si>
  <si>
    <t>合計</t>
    <rPh sb="0" eb="2">
      <t>ゴウケイ</t>
    </rPh>
    <phoneticPr fontId="5"/>
  </si>
  <si>
    <t>合計</t>
    <rPh sb="0" eb="2">
      <t>ゴウケイ</t>
    </rPh>
    <phoneticPr fontId="2"/>
  </si>
  <si>
    <t>所属カテゴリー</t>
    <rPh sb="0" eb="2">
      <t>ショゾク</t>
    </rPh>
    <phoneticPr fontId="2"/>
  </si>
  <si>
    <t>期日</t>
    <rPh sb="0" eb="2">
      <t>キジツ</t>
    </rPh>
    <phoneticPr fontId="2"/>
  </si>
  <si>
    <t>Ⅰ</t>
    <phoneticPr fontId="2"/>
  </si>
  <si>
    <t>Ⅱ</t>
    <phoneticPr fontId="2"/>
  </si>
  <si>
    <t>Ⅲ</t>
    <phoneticPr fontId="2"/>
  </si>
  <si>
    <t>登録開始</t>
    <rPh sb="0" eb="2">
      <t>トウロク</t>
    </rPh>
    <rPh sb="2" eb="4">
      <t>カイシ</t>
    </rPh>
    <phoneticPr fontId="2"/>
  </si>
  <si>
    <t>提出日（更新日）</t>
    <rPh sb="0" eb="2">
      <t>テイシュツ</t>
    </rPh>
    <rPh sb="2" eb="3">
      <t>ビ</t>
    </rPh>
    <rPh sb="4" eb="7">
      <t>コウシンビ</t>
    </rPh>
    <phoneticPr fontId="2"/>
  </si>
  <si>
    <t>各校顧問は、一覧表に必要事項を記入のうえ提出をお願いします。※ファイル名は学校名(男女）がわかるように自由につけてください。
☆送付先：情報管理部・登録制度専用アドレス→　hoken@narakenkoutairenvolleyball.net</t>
    <rPh sb="6" eb="9">
      <t>イチランヒョウ</t>
    </rPh>
    <rPh sb="10" eb="12">
      <t>ヒツヨウ</t>
    </rPh>
    <rPh sb="12" eb="14">
      <t>ジコウ</t>
    </rPh>
    <rPh sb="15" eb="17">
      <t>キニュウ</t>
    </rPh>
    <rPh sb="24" eb="25">
      <t>ネガ</t>
    </rPh>
    <rPh sb="35" eb="36">
      <t>メイ</t>
    </rPh>
    <rPh sb="37" eb="40">
      <t>ガッコウメイ</t>
    </rPh>
    <rPh sb="41" eb="43">
      <t>ダンジョ</t>
    </rPh>
    <rPh sb="51" eb="53">
      <t>ジユウ</t>
    </rPh>
    <phoneticPr fontId="2"/>
  </si>
  <si>
    <t>バレーボール</t>
    <phoneticPr fontId="2"/>
  </si>
  <si>
    <t>合計数</t>
    <rPh sb="0" eb="3">
      <t>ゴウケイスウ</t>
    </rPh>
    <phoneticPr fontId="2"/>
  </si>
  <si>
    <t>コード</t>
    <phoneticPr fontId="2"/>
  </si>
  <si>
    <t>※専門部印および領収書番号なきものは無効</t>
    <rPh sb="1" eb="3">
      <t>センモン</t>
    </rPh>
    <rPh sb="3" eb="4">
      <t>ブ</t>
    </rPh>
    <rPh sb="4" eb="5">
      <t>イン</t>
    </rPh>
    <rPh sb="8" eb="11">
      <t>リョウシュウショ</t>
    </rPh>
    <rPh sb="11" eb="13">
      <t>バンゴウ</t>
    </rPh>
    <rPh sb="18" eb="20">
      <t>ムコウ</t>
    </rPh>
    <phoneticPr fontId="2"/>
  </si>
  <si>
    <t>Ⅰ期</t>
    <phoneticPr fontId="2"/>
  </si>
  <si>
    <t>補正</t>
    <rPh sb="0" eb="2">
      <t>ホセイ</t>
    </rPh>
    <phoneticPr fontId="2"/>
  </si>
  <si>
    <t>名</t>
    <rPh sb="0" eb="1">
      <t>メイ</t>
    </rPh>
    <phoneticPr fontId="2"/>
  </si>
  <si>
    <t>記入者顧問氏名</t>
    <rPh sb="0" eb="2">
      <t>キニュウ</t>
    </rPh>
    <rPh sb="2" eb="3">
      <t>シャ</t>
    </rPh>
    <rPh sb="3" eb="5">
      <t>コモン</t>
    </rPh>
    <rPh sb="5" eb="7">
      <t>シメイ</t>
    </rPh>
    <phoneticPr fontId="2"/>
  </si>
  <si>
    <t>Ⅰ</t>
    <phoneticPr fontId="2"/>
  </si>
  <si>
    <t>Ⅱ</t>
    <phoneticPr fontId="2"/>
  </si>
  <si>
    <t>Ⅲ</t>
    <phoneticPr fontId="2"/>
  </si>
  <si>
    <t>選手</t>
    <rPh sb="0" eb="2">
      <t>センシュ</t>
    </rPh>
    <phoneticPr fontId="2"/>
  </si>
  <si>
    <t>マネージャー</t>
    <phoneticPr fontId="2"/>
  </si>
  <si>
    <t>教員・職員</t>
    <rPh sb="0" eb="2">
      <t>キョウイン</t>
    </rPh>
    <rPh sb="3" eb="5">
      <t>ショクイン</t>
    </rPh>
    <phoneticPr fontId="2"/>
  </si>
  <si>
    <t>合計</t>
    <rPh sb="0" eb="2">
      <t>ゴウケイ</t>
    </rPh>
    <phoneticPr fontId="2"/>
  </si>
  <si>
    <t>Ⅰ</t>
    <phoneticPr fontId="5"/>
  </si>
  <si>
    <t>Ⅱ</t>
    <phoneticPr fontId="5"/>
  </si>
  <si>
    <t>Ⅲ</t>
    <phoneticPr fontId="5"/>
  </si>
  <si>
    <t>登録ファイル
カテゴリー</t>
    <phoneticPr fontId="2"/>
  </si>
  <si>
    <t>支払期日</t>
    <rPh sb="0" eb="2">
      <t>シハライ</t>
    </rPh>
    <rPh sb="2" eb="4">
      <t>キジツ</t>
    </rPh>
    <phoneticPr fontId="2"/>
  </si>
  <si>
    <t>Ⅰ期（２・３年生）</t>
    <rPh sb="1" eb="2">
      <t>キ</t>
    </rPh>
    <rPh sb="6" eb="8">
      <t>ネンセイ</t>
    </rPh>
    <phoneticPr fontId="2"/>
  </si>
  <si>
    <t>Ⅱ期（未登録・新入生・教員職員）</t>
    <rPh sb="1" eb="2">
      <t>キ</t>
    </rPh>
    <rPh sb="3" eb="6">
      <t>ミトウロク</t>
    </rPh>
    <rPh sb="7" eb="10">
      <t>シンニュウセイ</t>
    </rPh>
    <rPh sb="11" eb="13">
      <t>キョウイン</t>
    </rPh>
    <rPh sb="13" eb="15">
      <t>ショクイン</t>
    </rPh>
    <phoneticPr fontId="2"/>
  </si>
  <si>
    <t>Ⅲ期（追加登録）</t>
    <rPh sb="1" eb="2">
      <t>キ</t>
    </rPh>
    <rPh sb="3" eb="5">
      <t>ツイカ</t>
    </rPh>
    <rPh sb="5" eb="7">
      <t>トウロク</t>
    </rPh>
    <phoneticPr fontId="2"/>
  </si>
  <si>
    <t>請求金額（総計）</t>
    <rPh sb="0" eb="2">
      <t>セイキュウ</t>
    </rPh>
    <rPh sb="2" eb="4">
      <t>キンガク</t>
    </rPh>
    <rPh sb="5" eb="7">
      <t>ソウケイ</t>
    </rPh>
    <phoneticPr fontId="2"/>
  </si>
  <si>
    <t xml:space="preserve">発行日  </t>
    <rPh sb="0" eb="3">
      <t>ハッコウビ</t>
    </rPh>
    <phoneticPr fontId="2"/>
  </si>
  <si>
    <t>登録の区分</t>
    <rPh sb="0" eb="2">
      <t>トウロク</t>
    </rPh>
    <rPh sb="3" eb="5">
      <t>クブン</t>
    </rPh>
    <phoneticPr fontId="5"/>
  </si>
  <si>
    <t>提出日
（更新日）</t>
    <rPh sb="0" eb="2">
      <t>テイシュツ</t>
    </rPh>
    <rPh sb="2" eb="3">
      <t>ビ</t>
    </rPh>
    <rPh sb="5" eb="7">
      <t>コウシン</t>
    </rPh>
    <rPh sb="7" eb="8">
      <t>ビ</t>
    </rPh>
    <phoneticPr fontId="2"/>
  </si>
  <si>
    <t>ファイルの
カテゴリー</t>
    <phoneticPr fontId="2"/>
  </si>
  <si>
    <r>
      <t>奈良県高等学校体育連盟　バレーボール専門部</t>
    </r>
    <r>
      <rPr>
        <sz val="12"/>
        <color theme="1"/>
        <rFont val="ＭＳ 明朝"/>
        <family val="1"/>
        <charset val="128"/>
      </rPr>
      <t>（公印略）</t>
    </r>
    <rPh sb="0" eb="3">
      <t>ナラケン</t>
    </rPh>
    <rPh sb="3" eb="5">
      <t>コウトウ</t>
    </rPh>
    <rPh sb="5" eb="7">
      <t>ガッコウ</t>
    </rPh>
    <rPh sb="7" eb="9">
      <t>タイイク</t>
    </rPh>
    <rPh sb="9" eb="11">
      <t>レンメイ</t>
    </rPh>
    <rPh sb="18" eb="21">
      <t>センモンブ</t>
    </rPh>
    <phoneticPr fontId="2"/>
  </si>
  <si>
    <t>【備考】</t>
    <rPh sb="1" eb="3">
      <t>ビコウ</t>
    </rPh>
    <phoneticPr fontId="2"/>
  </si>
  <si>
    <t>各期の支払期日（抽選会当日）にお支払い下さい。
追加・抹消等に係る支払・精算等については、別途お知らせいたします。</t>
    <rPh sb="24" eb="26">
      <t>ツイカ</t>
    </rPh>
    <rPh sb="27" eb="29">
      <t>マッショウ</t>
    </rPh>
    <rPh sb="29" eb="30">
      <t>トウ</t>
    </rPh>
    <rPh sb="31" eb="32">
      <t>カカ</t>
    </rPh>
    <rPh sb="33" eb="35">
      <t>シハラ</t>
    </rPh>
    <rPh sb="36" eb="38">
      <t>セイサン</t>
    </rPh>
    <rPh sb="38" eb="39">
      <t>トウ</t>
    </rPh>
    <rPh sb="45" eb="47">
      <t>ベット</t>
    </rPh>
    <rPh sb="48" eb="49">
      <t>シ</t>
    </rPh>
    <phoneticPr fontId="2"/>
  </si>
  <si>
    <r>
      <t xml:space="preserve">変更の処理
</t>
    </r>
    <r>
      <rPr>
        <b/>
        <sz val="10"/>
        <rFont val="ＭＳ Ｐゴシック"/>
        <family val="3"/>
        <charset val="128"/>
      </rPr>
      <t>情報管理部
使用欄</t>
    </r>
    <rPh sb="0" eb="2">
      <t>ヘンコウ</t>
    </rPh>
    <rPh sb="3" eb="5">
      <t>ショリ</t>
    </rPh>
    <rPh sb="6" eb="8">
      <t>ジョウホウ</t>
    </rPh>
    <rPh sb="8" eb="10">
      <t>カンリ</t>
    </rPh>
    <rPh sb="10" eb="11">
      <t>ブ</t>
    </rPh>
    <rPh sb="12" eb="14">
      <t>シヨウ</t>
    </rPh>
    <rPh sb="14" eb="15">
      <t>ラン</t>
    </rPh>
    <phoneticPr fontId="2"/>
  </si>
  <si>
    <t>日　付</t>
    <rPh sb="0" eb="1">
      <t>ヒ</t>
    </rPh>
    <rPh sb="2" eb="3">
      <t>ツキ</t>
    </rPh>
    <phoneticPr fontId="2"/>
  </si>
  <si>
    <t>摘　要</t>
    <rPh sb="0" eb="1">
      <t>ツム</t>
    </rPh>
    <rPh sb="2" eb="3">
      <t>ヨウ</t>
    </rPh>
    <phoneticPr fontId="2"/>
  </si>
  <si>
    <t>登録の区分等</t>
    <rPh sb="0" eb="2">
      <t>トウロク</t>
    </rPh>
    <rPh sb="3" eb="5">
      <t>クブン</t>
    </rPh>
    <rPh sb="5" eb="6">
      <t>トウ</t>
    </rPh>
    <phoneticPr fontId="2"/>
  </si>
  <si>
    <t>請求金額の総計</t>
    <rPh sb="0" eb="2">
      <t>セイキュウ</t>
    </rPh>
    <rPh sb="2" eb="4">
      <t>キンガク</t>
    </rPh>
    <rPh sb="5" eb="7">
      <t>ソウケイ</t>
    </rPh>
    <phoneticPr fontId="2"/>
  </si>
  <si>
    <t>Ⅱ期</t>
    <phoneticPr fontId="2"/>
  </si>
  <si>
    <t>Ⅲ期</t>
    <phoneticPr fontId="2"/>
  </si>
  <si>
    <t>補正</t>
    <rPh sb="0" eb="2">
      <t>ホセイ</t>
    </rPh>
    <phoneticPr fontId="5"/>
  </si>
  <si>
    <r>
      <t xml:space="preserve">人数の合計
</t>
    </r>
    <r>
      <rPr>
        <sz val="8"/>
        <color theme="1"/>
        <rFont val="ＭＳ 明朝"/>
        <family val="1"/>
        <charset val="128"/>
      </rPr>
      <t>上記申込書のとおり</t>
    </r>
    <rPh sb="0" eb="2">
      <t>ニンズウ</t>
    </rPh>
    <rPh sb="3" eb="5">
      <t>ゴウケイ</t>
    </rPh>
    <rPh sb="6" eb="8">
      <t>ジョウキ</t>
    </rPh>
    <rPh sb="8" eb="10">
      <t>モウシコミ</t>
    </rPh>
    <phoneticPr fontId="2"/>
  </si>
  <si>
    <t>　　　　　主催大会参加者登録申込書（　兼　確認書　）</t>
    <rPh sb="5" eb="7">
      <t>シュサイ</t>
    </rPh>
    <rPh sb="7" eb="9">
      <t>タイカイ</t>
    </rPh>
    <rPh sb="9" eb="12">
      <t>サンカシャ</t>
    </rPh>
    <rPh sb="12" eb="14">
      <t>トウロク</t>
    </rPh>
    <rPh sb="14" eb="17">
      <t>モウシコミショ</t>
    </rPh>
    <rPh sb="19" eb="20">
      <t>ケン</t>
    </rPh>
    <rPh sb="21" eb="24">
      <t>カクニンショ</t>
    </rPh>
    <phoneticPr fontId="5"/>
  </si>
  <si>
    <t>補正（訂正・変更・抹消等）</t>
    <rPh sb="0" eb="2">
      <t>ホセイ</t>
    </rPh>
    <rPh sb="3" eb="5">
      <t>テイセイ</t>
    </rPh>
    <rPh sb="6" eb="8">
      <t>ヘンコウ</t>
    </rPh>
    <rPh sb="9" eb="11">
      <t>マッショウ</t>
    </rPh>
    <rPh sb="11" eb="12">
      <t>トウ</t>
    </rPh>
    <phoneticPr fontId="2"/>
  </si>
  <si>
    <t>記入者
顧問氏名</t>
    <phoneticPr fontId="2"/>
  </si>
  <si>
    <t>登録ファイル
カテゴリー</t>
    <phoneticPr fontId="2"/>
  </si>
  <si>
    <t>提出日　
（更新日）</t>
    <phoneticPr fontId="2"/>
  </si>
  <si>
    <t>学校コード</t>
    <rPh sb="0" eb="2">
      <t>ガッコウ</t>
    </rPh>
    <phoneticPr fontId="2"/>
  </si>
  <si>
    <t>カテゴリー</t>
    <phoneticPr fontId="2"/>
  </si>
  <si>
    <t>春季選手権大会</t>
    <rPh sb="0" eb="2">
      <t>シュンキ</t>
    </rPh>
    <rPh sb="2" eb="5">
      <t>センシュケン</t>
    </rPh>
    <rPh sb="5" eb="7">
      <t>タイカイ</t>
    </rPh>
    <phoneticPr fontId="2"/>
  </si>
  <si>
    <t>全国高校総体兼近畿大会予選</t>
    <rPh sb="0" eb="2">
      <t>ゼンコク</t>
    </rPh>
    <rPh sb="2" eb="4">
      <t>コウコウ</t>
    </rPh>
    <rPh sb="4" eb="6">
      <t>ソウタイ</t>
    </rPh>
    <rPh sb="6" eb="7">
      <t>ケン</t>
    </rPh>
    <rPh sb="7" eb="9">
      <t>キンキ</t>
    </rPh>
    <rPh sb="9" eb="11">
      <t>タイカイ</t>
    </rPh>
    <rPh sb="11" eb="13">
      <t>ヨセン</t>
    </rPh>
    <phoneticPr fontId="2"/>
  </si>
  <si>
    <t>近畿選手権大会</t>
    <rPh sb="0" eb="2">
      <t>キンキ</t>
    </rPh>
    <rPh sb="2" eb="5">
      <t>センシュケン</t>
    </rPh>
    <rPh sb="5" eb="7">
      <t>タイカイ</t>
    </rPh>
    <phoneticPr fontId="2"/>
  </si>
  <si>
    <t>全国高校総体</t>
    <rPh sb="0" eb="2">
      <t>ゼンコク</t>
    </rPh>
    <rPh sb="2" eb="4">
      <t>コウコウ</t>
    </rPh>
    <rPh sb="4" eb="6">
      <t>ソウタイ</t>
    </rPh>
    <phoneticPr fontId="2"/>
  </si>
  <si>
    <t>ビーチ予選会</t>
    <rPh sb="3" eb="6">
      <t>ヨセンカイ</t>
    </rPh>
    <phoneticPr fontId="2"/>
  </si>
  <si>
    <t>県総合体育大会</t>
    <rPh sb="0" eb="1">
      <t>ケン</t>
    </rPh>
    <rPh sb="1" eb="3">
      <t>ソウゴウ</t>
    </rPh>
    <rPh sb="3" eb="5">
      <t>タイイク</t>
    </rPh>
    <rPh sb="5" eb="7">
      <t>タイカイ</t>
    </rPh>
    <phoneticPr fontId="2"/>
  </si>
  <si>
    <t>選手権大会予選</t>
    <rPh sb="0" eb="3">
      <t>センシュケン</t>
    </rPh>
    <rPh sb="3" eb="5">
      <t>タイカイ</t>
    </rPh>
    <rPh sb="5" eb="7">
      <t>ヨセン</t>
    </rPh>
    <phoneticPr fontId="2"/>
  </si>
  <si>
    <t>全日本高校選手権大会</t>
    <rPh sb="0" eb="3">
      <t>ゼンニホン</t>
    </rPh>
    <rPh sb="3" eb="5">
      <t>コウコウ</t>
    </rPh>
    <rPh sb="5" eb="7">
      <t>センシュ</t>
    </rPh>
    <rPh sb="7" eb="8">
      <t>ケン</t>
    </rPh>
    <rPh sb="8" eb="10">
      <t>タイカイ</t>
    </rPh>
    <phoneticPr fontId="2"/>
  </si>
  <si>
    <t>新人大会</t>
    <rPh sb="0" eb="2">
      <t>シンジン</t>
    </rPh>
    <rPh sb="2" eb="4">
      <t>タイカイ</t>
    </rPh>
    <phoneticPr fontId="2"/>
  </si>
  <si>
    <t>ビーチ男女選手権大会</t>
    <rPh sb="3" eb="5">
      <t>ダンジョ</t>
    </rPh>
    <rPh sb="5" eb="10">
      <t>センシュケンタイカイ</t>
    </rPh>
    <phoneticPr fontId="2"/>
  </si>
  <si>
    <t>ビーチ国民体育大会</t>
    <rPh sb="3" eb="5">
      <t>コクミン</t>
    </rPh>
    <rPh sb="5" eb="7">
      <t>タイイク</t>
    </rPh>
    <rPh sb="7" eb="9">
      <t>タイカイ</t>
    </rPh>
    <phoneticPr fontId="2"/>
  </si>
  <si>
    <t>ビーチ近畿ジュニア大会</t>
    <rPh sb="3" eb="5">
      <t>キンキ</t>
    </rPh>
    <rPh sb="9" eb="11">
      <t>タイカイ</t>
    </rPh>
    <phoneticPr fontId="2"/>
  </si>
  <si>
    <t>国民体育大会近畿地区予選</t>
    <rPh sb="0" eb="2">
      <t>コクミン</t>
    </rPh>
    <rPh sb="2" eb="4">
      <t>タイイク</t>
    </rPh>
    <rPh sb="4" eb="6">
      <t>タイカイ</t>
    </rPh>
    <rPh sb="6" eb="8">
      <t>キンキ</t>
    </rPh>
    <rPh sb="8" eb="10">
      <t>チク</t>
    </rPh>
    <rPh sb="10" eb="12">
      <t>ヨセン</t>
    </rPh>
    <phoneticPr fontId="2"/>
  </si>
  <si>
    <t>国民体育大会</t>
    <rPh sb="0" eb="2">
      <t>コクミン</t>
    </rPh>
    <rPh sb="2" eb="4">
      <t>タイイク</t>
    </rPh>
    <rPh sb="4" eb="6">
      <t>タイカイ</t>
    </rPh>
    <phoneticPr fontId="2"/>
  </si>
  <si>
    <t>大会コード</t>
    <rPh sb="0" eb="2">
      <t>タイカイ</t>
    </rPh>
    <phoneticPr fontId="2"/>
  </si>
  <si>
    <t>大会コード表</t>
    <rPh sb="0" eb="2">
      <t>タイカイ</t>
    </rPh>
    <rPh sb="5" eb="6">
      <t>ヒョウ</t>
    </rPh>
    <phoneticPr fontId="2"/>
  </si>
  <si>
    <t>移動日</t>
    <rPh sb="0" eb="3">
      <t>イドウビ</t>
    </rPh>
    <phoneticPr fontId="2"/>
  </si>
  <si>
    <t>②</t>
    <phoneticPr fontId="2"/>
  </si>
  <si>
    <t>①</t>
    <phoneticPr fontId="2"/>
  </si>
  <si>
    <t>③</t>
    <phoneticPr fontId="2"/>
  </si>
  <si>
    <t>④</t>
    <phoneticPr fontId="2"/>
  </si>
  <si>
    <t>⑤</t>
    <phoneticPr fontId="2"/>
  </si>
  <si>
    <t>予選</t>
    <rPh sb="0" eb="2">
      <t>ヨセン</t>
    </rPh>
    <phoneticPr fontId="2"/>
  </si>
  <si>
    <t>8/</t>
    <phoneticPr fontId="2"/>
  </si>
  <si>
    <t>8/</t>
    <phoneticPr fontId="2"/>
  </si>
  <si>
    <t>日程（各チームで適宜変更のこと）</t>
    <rPh sb="0" eb="2">
      <t>ニッテイ</t>
    </rPh>
    <rPh sb="3" eb="4">
      <t>カク</t>
    </rPh>
    <rPh sb="8" eb="10">
      <t>テキギ</t>
    </rPh>
    <rPh sb="10" eb="12">
      <t>ヘンコウ</t>
    </rPh>
    <phoneticPr fontId="2"/>
  </si>
  <si>
    <r>
      <t xml:space="preserve">変更内容
</t>
    </r>
    <r>
      <rPr>
        <b/>
        <sz val="11"/>
        <rFont val="ＭＳ Ｐゴシック"/>
        <family val="3"/>
        <charset val="128"/>
      </rPr>
      <t>（改姓後の氏名等）</t>
    </r>
    <rPh sb="0" eb="2">
      <t>ヘンコウ</t>
    </rPh>
    <rPh sb="2" eb="4">
      <t>ナイヨウ</t>
    </rPh>
    <rPh sb="6" eb="8">
      <t>カイセイ</t>
    </rPh>
    <rPh sb="8" eb="9">
      <t>ゴ</t>
    </rPh>
    <rPh sb="10" eb="12">
      <t>シメイ</t>
    </rPh>
    <rPh sb="12" eb="13">
      <t>トウ</t>
    </rPh>
    <phoneticPr fontId="2"/>
  </si>
  <si>
    <t>主催大会参加者登録　および　活動報告　(バレーボール専門部様式）について</t>
    <rPh sb="0" eb="2">
      <t>シュサイ</t>
    </rPh>
    <rPh sb="2" eb="4">
      <t>タイカイ</t>
    </rPh>
    <rPh sb="4" eb="7">
      <t>サンカシャ</t>
    </rPh>
    <rPh sb="7" eb="9">
      <t>トウロク</t>
    </rPh>
    <rPh sb="14" eb="16">
      <t>カツドウ</t>
    </rPh>
    <rPh sb="16" eb="18">
      <t>ホウコク</t>
    </rPh>
    <phoneticPr fontId="5"/>
  </si>
  <si>
    <t>登録抹消(退部）</t>
    <rPh sb="0" eb="2">
      <t>トウロク</t>
    </rPh>
    <rPh sb="2" eb="4">
      <t>マッショウ</t>
    </rPh>
    <rPh sb="5" eb="7">
      <t>タイブ</t>
    </rPh>
    <phoneticPr fontId="2"/>
  </si>
  <si>
    <t>名</t>
  </si>
  <si>
    <t>活動実績なく退部(返金）</t>
    <rPh sb="0" eb="2">
      <t>カツドウ</t>
    </rPh>
    <rPh sb="2" eb="4">
      <t>ジッセキ</t>
    </rPh>
    <rPh sb="6" eb="8">
      <t>タイブ</t>
    </rPh>
    <rPh sb="9" eb="11">
      <t>ヘンキン</t>
    </rPh>
    <phoneticPr fontId="2"/>
  </si>
  <si>
    <t>払戻</t>
    <rPh sb="0" eb="2">
      <t>ハライモドシ</t>
    </rPh>
    <phoneticPr fontId="2"/>
  </si>
  <si>
    <t>払戻（活動なく退部等）</t>
    <rPh sb="0" eb="2">
      <t>ハライモドシ</t>
    </rPh>
    <rPh sb="3" eb="5">
      <t>カツドウ</t>
    </rPh>
    <rPh sb="7" eb="9">
      <t>タイブ</t>
    </rPh>
    <rPh sb="9" eb="10">
      <t>トウ</t>
    </rPh>
    <phoneticPr fontId="2"/>
  </si>
  <si>
    <t>登録
データ
変換</t>
    <rPh sb="0" eb="2">
      <t>トウロク</t>
    </rPh>
    <rPh sb="7" eb="9">
      <t>ヘンカン</t>
    </rPh>
    <phoneticPr fontId="2"/>
  </si>
  <si>
    <t>変更
データ
変換</t>
    <rPh sb="0" eb="2">
      <t>ヘンコウ</t>
    </rPh>
    <rPh sb="7" eb="9">
      <t>ヘンカン</t>
    </rPh>
    <phoneticPr fontId="2"/>
  </si>
  <si>
    <t>ビーチ県予選会</t>
    <rPh sb="3" eb="4">
      <t>ケン</t>
    </rPh>
    <rPh sb="4" eb="7">
      <t>ヨセンカイ</t>
    </rPh>
    <phoneticPr fontId="2"/>
  </si>
  <si>
    <t>◎はじめに…このファイルでできること</t>
    <phoneticPr fontId="2"/>
  </si>
  <si>
    <t>◎Ａ表の取扱いについて</t>
    <rPh sb="2" eb="3">
      <t>ヒョウ</t>
    </rPh>
    <rPh sb="4" eb="6">
      <t>トリアツカ</t>
    </rPh>
    <phoneticPr fontId="2"/>
  </si>
  <si>
    <t>◎Ｂ表の作成・更新について</t>
  </si>
  <si>
    <r>
      <t>○</t>
    </r>
    <r>
      <rPr>
        <sz val="12"/>
        <color rgb="FFC00000"/>
        <rFont val="ＭＳ Ｐゴシック"/>
        <family val="3"/>
        <charset val="128"/>
      </rPr>
      <t>登録内容の変更・抹消</t>
    </r>
    <r>
      <rPr>
        <sz val="12"/>
        <rFont val="ＭＳ Ｐゴシック"/>
        <family val="3"/>
        <charset val="128"/>
      </rPr>
      <t>の場合は、所定欄に変更の</t>
    </r>
    <r>
      <rPr>
        <sz val="12"/>
        <color rgb="FFC00000"/>
        <rFont val="ＭＳ Ｐゴシック"/>
        <family val="3"/>
        <charset val="128"/>
      </rPr>
      <t>「摘要」</t>
    </r>
    <r>
      <rPr>
        <sz val="12"/>
        <rFont val="ＭＳ Ｐゴシック"/>
        <family val="3"/>
        <charset val="128"/>
      </rPr>
      <t>を選択し、その</t>
    </r>
    <r>
      <rPr>
        <sz val="12"/>
        <color rgb="FFC00000"/>
        <rFont val="ＭＳ Ｐゴシック"/>
        <family val="3"/>
        <charset val="128"/>
      </rPr>
      <t>「日付」</t>
    </r>
    <r>
      <rPr>
        <sz val="12"/>
        <rFont val="ＭＳ Ｐゴシック"/>
        <family val="3"/>
        <charset val="128"/>
      </rPr>
      <t>を追記してください。（日付は経費返金の可否を判断するための参考にします）
　※</t>
    </r>
    <r>
      <rPr>
        <sz val="12"/>
        <color rgb="FFC00000"/>
        <rFont val="ＭＳ Ｐゴシック"/>
        <family val="3"/>
        <charset val="128"/>
      </rPr>
      <t>それ以外の記載内容の削除・上書きはしない</t>
    </r>
    <r>
      <rPr>
        <sz val="12"/>
        <rFont val="ＭＳ Ｐゴシック"/>
        <family val="3"/>
        <charset val="128"/>
      </rPr>
      <t>でください（改姓の場合も含む）。
　　　【悪い例】退部した生徒のデータを削除して別の入部生徒の氏名を上書きをする、など
　※各期の登録時、また登録内容に変更があれば随時、</t>
    </r>
    <r>
      <rPr>
        <sz val="12"/>
        <color rgb="FFC00000"/>
        <rFont val="ＭＳ Ｐゴシック"/>
        <family val="3"/>
        <charset val="128"/>
      </rPr>
      <t>更新されたファイルをそのまま添付送信</t>
    </r>
    <r>
      <rPr>
        <sz val="12"/>
        <rFont val="ＭＳ Ｐゴシック"/>
        <family val="3"/>
        <charset val="128"/>
      </rPr>
      <t xml:space="preserve">してください。（受信ファイルはすべて係で日付別に管理します）
</t>
    </r>
    <rPh sb="3" eb="5">
      <t>ナイヨウ</t>
    </rPh>
    <rPh sb="6" eb="8">
      <t>ヘンコウ</t>
    </rPh>
    <rPh sb="9" eb="11">
      <t>マッショウ</t>
    </rPh>
    <rPh sb="12" eb="14">
      <t>バアイ</t>
    </rPh>
    <rPh sb="16" eb="18">
      <t>ショテイ</t>
    </rPh>
    <rPh sb="18" eb="19">
      <t>ラン</t>
    </rPh>
    <rPh sb="20" eb="22">
      <t>ヘンコウ</t>
    </rPh>
    <rPh sb="24" eb="26">
      <t>テキヨウ</t>
    </rPh>
    <rPh sb="28" eb="30">
      <t>センタク</t>
    </rPh>
    <rPh sb="35" eb="37">
      <t>ヒヅケ</t>
    </rPh>
    <rPh sb="39" eb="41">
      <t>ツイキ</t>
    </rPh>
    <rPh sb="49" eb="51">
      <t>ヒヅケ</t>
    </rPh>
    <rPh sb="52" eb="54">
      <t>ケイヒ</t>
    </rPh>
    <rPh sb="54" eb="56">
      <t>ヘンキン</t>
    </rPh>
    <rPh sb="57" eb="59">
      <t>カヒ</t>
    </rPh>
    <rPh sb="60" eb="62">
      <t>ハンダン</t>
    </rPh>
    <rPh sb="67" eb="69">
      <t>サンコウ</t>
    </rPh>
    <rPh sb="79" eb="81">
      <t>イガイ</t>
    </rPh>
    <rPh sb="82" eb="84">
      <t>キサイ</t>
    </rPh>
    <rPh sb="84" eb="86">
      <t>ナイヨウ</t>
    </rPh>
    <rPh sb="87" eb="89">
      <t>サクジョ</t>
    </rPh>
    <rPh sb="90" eb="92">
      <t>ウワガ</t>
    </rPh>
    <rPh sb="103" eb="105">
      <t>カイセイ</t>
    </rPh>
    <rPh sb="106" eb="108">
      <t>バアイ</t>
    </rPh>
    <rPh sb="109" eb="110">
      <t>フク</t>
    </rPh>
    <rPh sb="118" eb="119">
      <t>ワル</t>
    </rPh>
    <rPh sb="120" eb="121">
      <t>レイ</t>
    </rPh>
    <rPh sb="122" eb="124">
      <t>タイブ</t>
    </rPh>
    <rPh sb="126" eb="128">
      <t>セイト</t>
    </rPh>
    <rPh sb="133" eb="135">
      <t>サクジョ</t>
    </rPh>
    <rPh sb="137" eb="138">
      <t>ベツ</t>
    </rPh>
    <rPh sb="139" eb="141">
      <t>ニュウブ</t>
    </rPh>
    <rPh sb="141" eb="143">
      <t>セイト</t>
    </rPh>
    <rPh sb="144" eb="146">
      <t>シメイ</t>
    </rPh>
    <rPh sb="147" eb="149">
      <t>ウワガ</t>
    </rPh>
    <rPh sb="159" eb="160">
      <t>カク</t>
    </rPh>
    <rPh sb="168" eb="170">
      <t>トウロク</t>
    </rPh>
    <rPh sb="170" eb="172">
      <t>ナイヨウ</t>
    </rPh>
    <rPh sb="173" eb="175">
      <t>ヘンコウ</t>
    </rPh>
    <rPh sb="179" eb="181">
      <t>ズイジ</t>
    </rPh>
    <rPh sb="182" eb="184">
      <t>コウシン</t>
    </rPh>
    <rPh sb="196" eb="198">
      <t>テンプ</t>
    </rPh>
    <rPh sb="198" eb="200">
      <t>ソウシン</t>
    </rPh>
    <phoneticPr fontId="2"/>
  </si>
  <si>
    <t>◎Ｃ表および請求書・領収書(経費支払）について</t>
    <rPh sb="2" eb="3">
      <t>ヒョウ</t>
    </rPh>
    <rPh sb="6" eb="9">
      <t>セイキュウショ</t>
    </rPh>
    <rPh sb="10" eb="13">
      <t>リョウシュウショ</t>
    </rPh>
    <rPh sb="14" eb="16">
      <t>ケイヒ</t>
    </rPh>
    <rPh sb="16" eb="18">
      <t>シハラ</t>
    </rPh>
    <phoneticPr fontId="2"/>
  </si>
  <si>
    <r>
      <t>○Ｃ表(参加者登録申込書）および請求書は、Ｂ表への記入によって</t>
    </r>
    <r>
      <rPr>
        <sz val="12"/>
        <color rgb="FFC00000"/>
        <rFont val="ＭＳ Ｐゴシック"/>
        <family val="3"/>
        <charset val="128"/>
      </rPr>
      <t>自動的に作成</t>
    </r>
    <r>
      <rPr>
        <sz val="12"/>
        <color theme="1"/>
        <rFont val="ＭＳ Ｐゴシック"/>
        <family val="3"/>
        <charset val="128"/>
      </rPr>
      <t>されます。
　※Ｃ表の確認をもって、係では経費支払請求の手続きをおこないます。各期の請求額（もしくは返金額）が確定します。
　※Ｂ表を更新することで、Ｃ表・請求書も同時に更新されます。適宜印刷して経費支払の際に使用してください。</t>
    </r>
    <rPh sb="2" eb="3">
      <t>ヒョウ</t>
    </rPh>
    <rPh sb="4" eb="7">
      <t>サンカシャ</t>
    </rPh>
    <rPh sb="7" eb="9">
      <t>トウロク</t>
    </rPh>
    <rPh sb="9" eb="11">
      <t>モウシコミ</t>
    </rPh>
    <rPh sb="11" eb="12">
      <t>ショ</t>
    </rPh>
    <rPh sb="16" eb="19">
      <t>セイキュウショ</t>
    </rPh>
    <rPh sb="22" eb="23">
      <t>ヒョウ</t>
    </rPh>
    <rPh sb="25" eb="27">
      <t>キニュウ</t>
    </rPh>
    <rPh sb="31" eb="34">
      <t>ジドウテキ</t>
    </rPh>
    <rPh sb="35" eb="37">
      <t>サクセイ</t>
    </rPh>
    <rPh sb="46" eb="47">
      <t>ヒョウ</t>
    </rPh>
    <rPh sb="48" eb="50">
      <t>カクニン</t>
    </rPh>
    <rPh sb="55" eb="56">
      <t>カカリ</t>
    </rPh>
    <rPh sb="58" eb="60">
      <t>ケイヒ</t>
    </rPh>
    <rPh sb="60" eb="62">
      <t>シハラ</t>
    </rPh>
    <rPh sb="62" eb="64">
      <t>セイキュウ</t>
    </rPh>
    <rPh sb="65" eb="67">
      <t>テツヅ</t>
    </rPh>
    <rPh sb="76" eb="78">
      <t>カクキ</t>
    </rPh>
    <rPh sb="79" eb="81">
      <t>セイキュウ</t>
    </rPh>
    <rPh sb="81" eb="82">
      <t>ガク</t>
    </rPh>
    <rPh sb="87" eb="89">
      <t>ヘンキン</t>
    </rPh>
    <rPh sb="89" eb="90">
      <t>ガク</t>
    </rPh>
    <rPh sb="92" eb="94">
      <t>カクテイ</t>
    </rPh>
    <rPh sb="102" eb="103">
      <t>ヒョウ</t>
    </rPh>
    <rPh sb="104" eb="106">
      <t>コウシン</t>
    </rPh>
    <rPh sb="113" eb="114">
      <t>ヒョウ</t>
    </rPh>
    <rPh sb="115" eb="118">
      <t>セイキュウショ</t>
    </rPh>
    <rPh sb="119" eb="121">
      <t>ドウジ</t>
    </rPh>
    <rPh sb="122" eb="124">
      <t>コウシン</t>
    </rPh>
    <rPh sb="129" eb="131">
      <t>テキギ</t>
    </rPh>
    <rPh sb="131" eb="133">
      <t>インサツ</t>
    </rPh>
    <rPh sb="135" eb="137">
      <t>ケイヒ</t>
    </rPh>
    <rPh sb="137" eb="139">
      <t>シハラ</t>
    </rPh>
    <rPh sb="140" eb="141">
      <t>サイ</t>
    </rPh>
    <rPh sb="142" eb="144">
      <t>シヨウ</t>
    </rPh>
    <phoneticPr fontId="2"/>
  </si>
  <si>
    <t>◎Ｅ表の作成について</t>
    <rPh sb="2" eb="3">
      <t>ヒョウ</t>
    </rPh>
    <rPh sb="4" eb="6">
      <t>サクセイ</t>
    </rPh>
    <phoneticPr fontId="2"/>
  </si>
  <si>
    <t>◎ご不明の点あれば、上記メールアドレスまでお知らせ下さい。ご面倒おかけしますが、よろしくお願いします。</t>
    <rPh sb="2" eb="4">
      <t>フメイ</t>
    </rPh>
    <rPh sb="5" eb="6">
      <t>テン</t>
    </rPh>
    <rPh sb="10" eb="12">
      <t>ジョウキ</t>
    </rPh>
    <rPh sb="22" eb="23">
      <t>シ</t>
    </rPh>
    <rPh sb="25" eb="26">
      <t>クダ</t>
    </rPh>
    <rPh sb="30" eb="32">
      <t>メンドウ</t>
    </rPh>
    <rPh sb="45" eb="46">
      <t>ネガ</t>
    </rPh>
    <phoneticPr fontId="2"/>
  </si>
  <si>
    <r>
      <t>備　　考
（</t>
    </r>
    <r>
      <rPr>
        <sz val="10"/>
        <rFont val="ＭＳ Ｐゴシック"/>
        <family val="3"/>
        <charset val="128"/>
      </rPr>
      <t>登録内容の変更・抹消等）</t>
    </r>
    <rPh sb="0" eb="1">
      <t>ソナエ</t>
    </rPh>
    <rPh sb="3" eb="4">
      <t>コウ</t>
    </rPh>
    <rPh sb="6" eb="8">
      <t>トウロク</t>
    </rPh>
    <rPh sb="8" eb="10">
      <t>ナイヨウ</t>
    </rPh>
    <rPh sb="11" eb="13">
      <t>ヘンコウ</t>
    </rPh>
    <rPh sb="14" eb="16">
      <t>マッショウ</t>
    </rPh>
    <rPh sb="16" eb="17">
      <t>トウ</t>
    </rPh>
    <phoneticPr fontId="2"/>
  </si>
  <si>
    <t>大会名</t>
    <rPh sb="0" eb="2">
      <t>タイカイ</t>
    </rPh>
    <rPh sb="2" eb="3">
      <t>メイ</t>
    </rPh>
    <phoneticPr fontId="2"/>
  </si>
  <si>
    <t>大会名</t>
    <rPh sb="0" eb="3">
      <t>タイカイメイ</t>
    </rPh>
    <phoneticPr fontId="2"/>
  </si>
  <si>
    <t>※日程欄を適宜変更</t>
    <rPh sb="1" eb="3">
      <t>ニッテイ</t>
    </rPh>
    <rPh sb="3" eb="4">
      <t>ラン</t>
    </rPh>
    <rPh sb="5" eb="7">
      <t>テキギ</t>
    </rPh>
    <rPh sb="7" eb="9">
      <t>ヘンコウ</t>
    </rPh>
    <phoneticPr fontId="2"/>
  </si>
  <si>
    <r>
      <t>補助員（生徒）・役員（教員・職員）として参加した</t>
    </r>
    <r>
      <rPr>
        <sz val="9"/>
        <color rgb="FFFF0000"/>
        <rFont val="ＭＳ Ｐゴシック"/>
        <family val="3"/>
        <charset val="128"/>
      </rPr>
      <t>※派遣依頼のあった場合のみ</t>
    </r>
    <r>
      <rPr>
        <sz val="9"/>
        <rFont val="ＭＳ Ｐゴシック"/>
        <family val="3"/>
        <charset val="128"/>
      </rPr>
      <t>。チームの試合出場の場合を除く</t>
    </r>
    <rPh sb="0" eb="3">
      <t>ホジョイン</t>
    </rPh>
    <rPh sb="4" eb="6">
      <t>セイト</t>
    </rPh>
    <rPh sb="8" eb="10">
      <t>ヤクイン</t>
    </rPh>
    <rPh sb="11" eb="13">
      <t>キョウイン</t>
    </rPh>
    <rPh sb="14" eb="16">
      <t>ショクイン</t>
    </rPh>
    <rPh sb="20" eb="22">
      <t>サンカ</t>
    </rPh>
    <phoneticPr fontId="2"/>
  </si>
  <si>
    <t>令和３年度奈良県高等学校体育連盟</t>
    <phoneticPr fontId="2"/>
  </si>
  <si>
    <r>
      <t>○昨年度に引き続き、</t>
    </r>
    <r>
      <rPr>
        <sz val="12"/>
        <color rgb="FFC00000"/>
        <rFont val="ＭＳ Ｐゴシック"/>
        <family val="3"/>
        <charset val="128"/>
      </rPr>
      <t>参加者登録（Ａ・Ｂ・Ｃ表）</t>
    </r>
    <r>
      <rPr>
        <sz val="12"/>
        <color theme="1"/>
        <rFont val="ＭＳ Ｐゴシック"/>
        <family val="3"/>
        <charset val="128"/>
      </rPr>
      <t>と</t>
    </r>
    <r>
      <rPr>
        <sz val="12"/>
        <color rgb="FFC00000"/>
        <rFont val="ＭＳ Ｐゴシック"/>
        <family val="3"/>
        <charset val="128"/>
      </rPr>
      <t>活動報告（Ｅ表…イ表のもと）</t>
    </r>
    <r>
      <rPr>
        <sz val="12"/>
        <color theme="1"/>
        <rFont val="ＭＳ Ｐゴシック"/>
        <family val="3"/>
        <charset val="128"/>
      </rPr>
      <t>および</t>
    </r>
    <r>
      <rPr>
        <sz val="12"/>
        <color rgb="FFC00000"/>
        <rFont val="ＭＳ Ｐゴシック"/>
        <family val="3"/>
        <charset val="128"/>
      </rPr>
      <t>請求書・領収書</t>
    </r>
    <r>
      <rPr>
        <sz val="12"/>
        <color theme="1"/>
        <rFont val="ＭＳ Ｐゴシック"/>
        <family val="3"/>
        <charset val="128"/>
      </rPr>
      <t>を</t>
    </r>
    <r>
      <rPr>
        <sz val="12"/>
        <color rgb="FFC00000"/>
        <rFont val="ＭＳ Ｐゴシック"/>
        <family val="3"/>
        <charset val="128"/>
      </rPr>
      <t>ひとつのファイル</t>
    </r>
    <r>
      <rPr>
        <sz val="12"/>
        <color theme="1"/>
        <rFont val="ＭＳ Ｐゴシック"/>
        <family val="3"/>
        <charset val="128"/>
      </rPr>
      <t>にまとめました。
○必要事項を記入・選択し、そのままファイルを添付・送信するだけで、参加者登録・活動報告が完了します。あわせて</t>
    </r>
    <r>
      <rPr>
        <sz val="12"/>
        <color rgb="FFC00000"/>
        <rFont val="ＭＳ Ｐゴシック"/>
        <family val="3"/>
        <charset val="128"/>
      </rPr>
      <t>請求書と領収書が自動作成</t>
    </r>
    <r>
      <rPr>
        <sz val="12"/>
        <color theme="1"/>
        <rFont val="ＭＳ Ｐゴシック"/>
        <family val="3"/>
        <charset val="128"/>
      </rPr>
      <t>されます。
○</t>
    </r>
    <r>
      <rPr>
        <sz val="12"/>
        <color rgb="FFC00000"/>
        <rFont val="ＭＳ Ｐゴシック"/>
        <family val="3"/>
        <charset val="128"/>
      </rPr>
      <t>年度途中での登録内容等の変更にも対応</t>
    </r>
    <r>
      <rPr>
        <sz val="12"/>
        <color theme="1"/>
        <rFont val="ＭＳ Ｐゴシック"/>
        <family val="3"/>
        <charset val="128"/>
      </rPr>
      <t>します。経費支払の変更等も円滑におこなえます。（ただし退部抹消生徒等の</t>
    </r>
    <r>
      <rPr>
        <sz val="12"/>
        <color rgb="FFC00000"/>
        <rFont val="ＭＳ Ｐゴシック"/>
        <family val="3"/>
        <charset val="128"/>
      </rPr>
      <t>経費払戻の可否は別途判断</t>
    </r>
    <r>
      <rPr>
        <sz val="12"/>
        <color theme="1"/>
        <rFont val="ＭＳ Ｐゴシック"/>
        <family val="3"/>
        <charset val="128"/>
      </rPr>
      <t xml:space="preserve">します）
</t>
    </r>
    <rPh sb="1" eb="3">
      <t>サクネン</t>
    </rPh>
    <rPh sb="3" eb="4">
      <t>ド</t>
    </rPh>
    <rPh sb="5" eb="6">
      <t>ヒ</t>
    </rPh>
    <rPh sb="7" eb="8">
      <t>ツヅ</t>
    </rPh>
    <rPh sb="10" eb="13">
      <t>サンカシャ</t>
    </rPh>
    <rPh sb="13" eb="15">
      <t>トウロク</t>
    </rPh>
    <rPh sb="21" eb="22">
      <t>ヒョウ</t>
    </rPh>
    <rPh sb="24" eb="26">
      <t>カツドウ</t>
    </rPh>
    <rPh sb="26" eb="28">
      <t>ホウコク</t>
    </rPh>
    <rPh sb="30" eb="31">
      <t>ヒョウ</t>
    </rPh>
    <rPh sb="33" eb="34">
      <t>ヒョウ</t>
    </rPh>
    <rPh sb="41" eb="44">
      <t>セイキュウショ</t>
    </rPh>
    <rPh sb="45" eb="48">
      <t>リョウシュウショ</t>
    </rPh>
    <rPh sb="67" eb="69">
      <t>ヒツヨウ</t>
    </rPh>
    <rPh sb="69" eb="71">
      <t>ジコウ</t>
    </rPh>
    <rPh sb="72" eb="74">
      <t>キニュウ</t>
    </rPh>
    <rPh sb="75" eb="77">
      <t>センタク</t>
    </rPh>
    <rPh sb="88" eb="90">
      <t>テンプ</t>
    </rPh>
    <rPh sb="91" eb="93">
      <t>ソウシン</t>
    </rPh>
    <rPh sb="99" eb="102">
      <t>サンカシャ</t>
    </rPh>
    <rPh sb="102" eb="104">
      <t>トウロク</t>
    </rPh>
    <rPh sb="105" eb="107">
      <t>カツドウ</t>
    </rPh>
    <rPh sb="107" eb="109">
      <t>ホウコク</t>
    </rPh>
    <rPh sb="110" eb="112">
      <t>カンリョウ</t>
    </rPh>
    <rPh sb="120" eb="123">
      <t>セイキュウショ</t>
    </rPh>
    <rPh sb="124" eb="127">
      <t>リョウシュウショ</t>
    </rPh>
    <rPh sb="128" eb="130">
      <t>ジドウ</t>
    </rPh>
    <rPh sb="130" eb="132">
      <t>サクセイ</t>
    </rPh>
    <rPh sb="139" eb="141">
      <t>ネンド</t>
    </rPh>
    <rPh sb="141" eb="143">
      <t>トチュウ</t>
    </rPh>
    <rPh sb="145" eb="147">
      <t>トウロク</t>
    </rPh>
    <rPh sb="147" eb="149">
      <t>ナイヨウ</t>
    </rPh>
    <rPh sb="149" eb="150">
      <t>トウ</t>
    </rPh>
    <rPh sb="151" eb="153">
      <t>ヘンコウ</t>
    </rPh>
    <rPh sb="155" eb="157">
      <t>タイオウ</t>
    </rPh>
    <rPh sb="161" eb="163">
      <t>ケイヒ</t>
    </rPh>
    <rPh sb="163" eb="165">
      <t>シハラ</t>
    </rPh>
    <rPh sb="166" eb="168">
      <t>ヘンコウ</t>
    </rPh>
    <rPh sb="168" eb="169">
      <t>トウ</t>
    </rPh>
    <rPh sb="170" eb="172">
      <t>エンカツ</t>
    </rPh>
    <rPh sb="184" eb="186">
      <t>タイブ</t>
    </rPh>
    <rPh sb="186" eb="188">
      <t>マッショウ</t>
    </rPh>
    <rPh sb="188" eb="190">
      <t>セイト</t>
    </rPh>
    <rPh sb="190" eb="191">
      <t>トウ</t>
    </rPh>
    <rPh sb="192" eb="194">
      <t>ケイヒ</t>
    </rPh>
    <rPh sb="194" eb="196">
      <t>ハライモドシ</t>
    </rPh>
    <rPh sb="197" eb="199">
      <t>カヒ</t>
    </rPh>
    <rPh sb="200" eb="202">
      <t>ベット</t>
    </rPh>
    <rPh sb="202" eb="204">
      <t>ハンダン</t>
    </rPh>
    <phoneticPr fontId="2"/>
  </si>
  <si>
    <r>
      <t>○Ａ表（大会登録用紙）は、従来の形式のとおりです。各チームで印刷・配布して、必要事項を生徒等が記入し、登録経費とともに提出するものです。
　ただし、その際に、依頼文書シートに挿入された</t>
    </r>
    <r>
      <rPr>
        <sz val="12"/>
        <color rgb="FFC00000"/>
        <rFont val="ＭＳ Ｐゴシック"/>
        <family val="3"/>
        <charset val="128"/>
      </rPr>
      <t>ワードファイル（高体連会長名の依頼文書）を配布</t>
    </r>
    <r>
      <rPr>
        <sz val="12"/>
        <rFont val="ＭＳ Ｐゴシック"/>
        <family val="3"/>
        <charset val="128"/>
      </rPr>
      <t>してください。
○Ａ表下欄の</t>
    </r>
    <r>
      <rPr>
        <sz val="12"/>
        <color rgb="FFC00000"/>
        <rFont val="ＭＳ Ｐゴシック"/>
        <family val="3"/>
        <charset val="128"/>
      </rPr>
      <t>「領収書」は必ず発行</t>
    </r>
    <r>
      <rPr>
        <sz val="12"/>
        <rFont val="ＭＳ Ｐゴシック"/>
        <family val="3"/>
        <charset val="128"/>
      </rPr>
      <t>してください。また提出・回収した</t>
    </r>
    <r>
      <rPr>
        <sz val="12"/>
        <color rgb="FFC00000"/>
        <rFont val="ＭＳ Ｐゴシック"/>
        <family val="3"/>
        <charset val="128"/>
      </rPr>
      <t>Ａ表は年度内は必ず保管</t>
    </r>
    <r>
      <rPr>
        <sz val="12"/>
        <rFont val="ＭＳ Ｐゴシック"/>
        <family val="3"/>
        <charset val="128"/>
      </rPr>
      <t>しておいてください。</t>
    </r>
    <rPh sb="2" eb="3">
      <t>ヒョウ</t>
    </rPh>
    <rPh sb="4" eb="6">
      <t>タイカイ</t>
    </rPh>
    <rPh sb="6" eb="8">
      <t>トウロク</t>
    </rPh>
    <rPh sb="8" eb="10">
      <t>ヨウシ</t>
    </rPh>
    <rPh sb="13" eb="15">
      <t>ジュウライ</t>
    </rPh>
    <rPh sb="16" eb="18">
      <t>ケイシキ</t>
    </rPh>
    <rPh sb="25" eb="26">
      <t>カク</t>
    </rPh>
    <rPh sb="30" eb="32">
      <t>インサツ</t>
    </rPh>
    <rPh sb="33" eb="35">
      <t>ハイフ</t>
    </rPh>
    <rPh sb="38" eb="40">
      <t>ヒツヨウ</t>
    </rPh>
    <rPh sb="40" eb="42">
      <t>ジコウ</t>
    </rPh>
    <rPh sb="43" eb="45">
      <t>セイト</t>
    </rPh>
    <rPh sb="45" eb="46">
      <t>トウ</t>
    </rPh>
    <rPh sb="47" eb="49">
      <t>キニュウ</t>
    </rPh>
    <rPh sb="51" eb="53">
      <t>トウロク</t>
    </rPh>
    <rPh sb="53" eb="55">
      <t>ケイヒ</t>
    </rPh>
    <rPh sb="79" eb="81">
      <t>イライ</t>
    </rPh>
    <rPh sb="81" eb="83">
      <t>ブンショ</t>
    </rPh>
    <rPh sb="87" eb="89">
      <t>ソウニュウ</t>
    </rPh>
    <rPh sb="125" eb="126">
      <t>ヒョウ</t>
    </rPh>
    <rPh sb="126" eb="127">
      <t>シタ</t>
    </rPh>
    <rPh sb="127" eb="128">
      <t>ラン</t>
    </rPh>
    <rPh sb="130" eb="133">
      <t>リョウシュウショ</t>
    </rPh>
    <rPh sb="135" eb="136">
      <t>カナラ</t>
    </rPh>
    <rPh sb="137" eb="139">
      <t>ハッコウ</t>
    </rPh>
    <rPh sb="148" eb="150">
      <t>テイシュツ</t>
    </rPh>
    <rPh sb="151" eb="153">
      <t>カイシュウ</t>
    </rPh>
    <rPh sb="156" eb="157">
      <t>ヒョウ</t>
    </rPh>
    <rPh sb="158" eb="161">
      <t>ネンドナイ</t>
    </rPh>
    <rPh sb="162" eb="163">
      <t>カナラ</t>
    </rPh>
    <rPh sb="164" eb="166">
      <t>ホカン</t>
    </rPh>
    <phoneticPr fontId="2"/>
  </si>
  <si>
    <r>
      <t>○Ｅ表の作成は、2021年度は</t>
    </r>
    <r>
      <rPr>
        <sz val="12"/>
        <color rgb="FFC00000"/>
        <rFont val="ＭＳ Ｐゴシック"/>
        <family val="3"/>
        <charset val="128"/>
      </rPr>
      <t>「ＩＨ予選・県総体・新人大会」</t>
    </r>
    <r>
      <rPr>
        <sz val="12"/>
        <rFont val="ＭＳ Ｐゴシック"/>
        <family val="3"/>
        <charset val="128"/>
      </rPr>
      <t>の３大会です。試合日程終了後すみやかに（</t>
    </r>
    <r>
      <rPr>
        <sz val="12"/>
        <color rgb="FFC00000"/>
        <rFont val="ＭＳ Ｐゴシック"/>
        <family val="3"/>
        <charset val="128"/>
      </rPr>
      <t>できれば1週間以内に</t>
    </r>
    <r>
      <rPr>
        <sz val="12"/>
        <rFont val="ＭＳ Ｐゴシック"/>
        <family val="3"/>
        <charset val="128"/>
      </rPr>
      <t>）提出してください。
　※さらに</t>
    </r>
    <r>
      <rPr>
        <sz val="12"/>
        <color rgb="FFC00000"/>
        <rFont val="ＭＳ Ｐゴシック"/>
        <family val="3"/>
        <charset val="128"/>
      </rPr>
      <t>「近畿大会・ＩＨ本選・選手権大会本選」</t>
    </r>
    <r>
      <rPr>
        <sz val="12"/>
        <rFont val="ＭＳ Ｐゴシック"/>
        <family val="3"/>
        <charset val="128"/>
      </rPr>
      <t>出場チームも提出してください。
　※作成後ファイルをそのまま添付送信してください。係で保存し、これに基づいてイ表・ロ表（報告書）を作成します。
　※大会ごとに作成されたＥ表は、次の大会の活動報告書作成時に上書きされるので、</t>
    </r>
    <r>
      <rPr>
        <sz val="12"/>
        <color rgb="FFC00000"/>
        <rFont val="ＭＳ Ｐゴシック"/>
        <family val="3"/>
        <charset val="128"/>
      </rPr>
      <t>そのままでは保存ができません</t>
    </r>
    <r>
      <rPr>
        <sz val="12"/>
        <rFont val="ＭＳ Ｐゴシック"/>
        <family val="3"/>
        <charset val="128"/>
      </rPr>
      <t>。必要であれば別にファイルを保存してください。</t>
    </r>
    <rPh sb="2" eb="3">
      <t>ヒョウ</t>
    </rPh>
    <rPh sb="4" eb="6">
      <t>サクセイ</t>
    </rPh>
    <rPh sb="12" eb="14">
      <t>ネンド</t>
    </rPh>
    <rPh sb="18" eb="20">
      <t>ヨセン</t>
    </rPh>
    <rPh sb="21" eb="22">
      <t>ケン</t>
    </rPh>
    <rPh sb="22" eb="24">
      <t>ソウタイ</t>
    </rPh>
    <rPh sb="25" eb="27">
      <t>シンジン</t>
    </rPh>
    <rPh sb="27" eb="29">
      <t>タイカイ</t>
    </rPh>
    <rPh sb="32" eb="34">
      <t>タイカイ</t>
    </rPh>
    <rPh sb="37" eb="39">
      <t>シアイ</t>
    </rPh>
    <rPh sb="39" eb="41">
      <t>ニッテイ</t>
    </rPh>
    <rPh sb="41" eb="44">
      <t>シュウリョウゴ</t>
    </rPh>
    <rPh sb="55" eb="57">
      <t>シュウカン</t>
    </rPh>
    <rPh sb="57" eb="59">
      <t>イナイ</t>
    </rPh>
    <rPh sb="61" eb="63">
      <t>テイシュツ</t>
    </rPh>
    <rPh sb="77" eb="79">
      <t>キンキ</t>
    </rPh>
    <rPh sb="79" eb="81">
      <t>タイカイ</t>
    </rPh>
    <rPh sb="84" eb="86">
      <t>ホンセン</t>
    </rPh>
    <rPh sb="87" eb="92">
      <t>センシュケンタイカイ</t>
    </rPh>
    <rPh sb="92" eb="94">
      <t>ホンセン</t>
    </rPh>
    <rPh sb="95" eb="97">
      <t>シュツジョウ</t>
    </rPh>
    <rPh sb="101" eb="103">
      <t>テイシュツ</t>
    </rPh>
    <rPh sb="113" eb="115">
      <t>サクセイ</t>
    </rPh>
    <rPh sb="115" eb="116">
      <t>ゴ</t>
    </rPh>
    <rPh sb="125" eb="127">
      <t>テンプ</t>
    </rPh>
    <rPh sb="127" eb="129">
      <t>ソウシン</t>
    </rPh>
    <rPh sb="136" eb="137">
      <t>カカリ</t>
    </rPh>
    <rPh sb="138" eb="140">
      <t>ホゾン</t>
    </rPh>
    <rPh sb="145" eb="146">
      <t>モト</t>
    </rPh>
    <rPh sb="150" eb="151">
      <t>ヒョウ</t>
    </rPh>
    <rPh sb="153" eb="154">
      <t>ヒョウ</t>
    </rPh>
    <rPh sb="155" eb="158">
      <t>ホウコクショ</t>
    </rPh>
    <rPh sb="160" eb="162">
      <t>サクセイ</t>
    </rPh>
    <rPh sb="169" eb="171">
      <t>タイカイ</t>
    </rPh>
    <rPh sb="174" eb="176">
      <t>サクセイ</t>
    </rPh>
    <rPh sb="180" eb="181">
      <t>ヒョウ</t>
    </rPh>
    <rPh sb="183" eb="184">
      <t>ツギ</t>
    </rPh>
    <rPh sb="185" eb="187">
      <t>タイカイ</t>
    </rPh>
    <rPh sb="188" eb="190">
      <t>カツドウ</t>
    </rPh>
    <rPh sb="190" eb="193">
      <t>ホウコクショ</t>
    </rPh>
    <rPh sb="193" eb="195">
      <t>サクセイ</t>
    </rPh>
    <rPh sb="195" eb="196">
      <t>ジ</t>
    </rPh>
    <rPh sb="197" eb="199">
      <t>ウワガ</t>
    </rPh>
    <rPh sb="212" eb="214">
      <t>ホゾン</t>
    </rPh>
    <rPh sb="221" eb="223">
      <t>ヒツヨウ</t>
    </rPh>
    <rPh sb="234" eb="236">
      <t>ホゾン</t>
    </rPh>
    <phoneticPr fontId="2"/>
  </si>
  <si>
    <t>令和３年度奈良県高等学校体育連盟</t>
    <rPh sb="0" eb="2">
      <t>レイワ</t>
    </rPh>
    <rPh sb="3" eb="5">
      <t>ネンド</t>
    </rPh>
    <rPh sb="5" eb="8">
      <t>ナラケン</t>
    </rPh>
    <rPh sb="8" eb="10">
      <t>コウトウ</t>
    </rPh>
    <rPh sb="10" eb="12">
      <t>ガッコウ</t>
    </rPh>
    <rPh sb="12" eb="14">
      <t>タイイク</t>
    </rPh>
    <rPh sb="14" eb="16">
      <t>レンメイ</t>
    </rPh>
    <phoneticPr fontId="5"/>
  </si>
  <si>
    <t>ヨミガナ</t>
    <phoneticPr fontId="2"/>
  </si>
  <si>
    <t>記入例…
2021/2/28</t>
    <rPh sb="0" eb="2">
      <t>キニュウ</t>
    </rPh>
    <rPh sb="2" eb="3">
      <t>レイ</t>
    </rPh>
    <phoneticPr fontId="2"/>
  </si>
  <si>
    <t>カテゴリー</t>
    <phoneticPr fontId="2"/>
  </si>
  <si>
    <t>ﾏﾈｰｼﾞｬｰ</t>
  </si>
  <si>
    <t>選手（正選手）</t>
  </si>
  <si>
    <t>補欠</t>
  </si>
  <si>
    <t>教員・職員</t>
  </si>
  <si>
    <t>男子</t>
    <rPh sb="0" eb="2">
      <t>ダンシ</t>
    </rPh>
    <phoneticPr fontId="2"/>
  </si>
  <si>
    <t>女子</t>
    <rPh sb="0" eb="2">
      <t>ジョシ</t>
    </rPh>
    <phoneticPr fontId="2"/>
  </si>
  <si>
    <t>男女共通</t>
    <rPh sb="0" eb="2">
      <t>ダンジョ</t>
    </rPh>
    <rPh sb="2" eb="4">
      <t>キョウツウ</t>
    </rPh>
    <phoneticPr fontId="2"/>
  </si>
  <si>
    <t>カテゴリー
コード</t>
    <phoneticPr fontId="2"/>
  </si>
  <si>
    <t>活動内容データ</t>
    <rPh sb="0" eb="2">
      <t>カツドウ</t>
    </rPh>
    <rPh sb="2" eb="4">
      <t>ナイヨウ</t>
    </rPh>
    <phoneticPr fontId="2"/>
  </si>
  <si>
    <t>正選手</t>
    <rPh sb="0" eb="3">
      <t>セイセンシュ</t>
    </rPh>
    <phoneticPr fontId="2"/>
  </si>
  <si>
    <t>補欠</t>
    <rPh sb="0" eb="2">
      <t>ホケツ</t>
    </rPh>
    <phoneticPr fontId="2"/>
  </si>
  <si>
    <t>マネージャー</t>
    <phoneticPr fontId="2"/>
  </si>
  <si>
    <t>補助員</t>
    <rPh sb="0" eb="3">
      <t>ホジョイン</t>
    </rPh>
    <phoneticPr fontId="2"/>
  </si>
  <si>
    <t>教員職員</t>
    <rPh sb="0" eb="2">
      <t>キョウイン</t>
    </rPh>
    <rPh sb="2" eb="4">
      <t>ショクイン</t>
    </rPh>
    <phoneticPr fontId="2"/>
  </si>
  <si>
    <t>共通</t>
    <rPh sb="0" eb="2">
      <t>キョウツウ</t>
    </rPh>
    <phoneticPr fontId="2"/>
  </si>
  <si>
    <t>合計</t>
    <rPh sb="0" eb="2">
      <t>ゴウケイ</t>
    </rPh>
    <phoneticPr fontId="2"/>
  </si>
  <si>
    <t>報告合計</t>
    <rPh sb="0" eb="2">
      <t>ホウコク</t>
    </rPh>
    <rPh sb="2" eb="4">
      <t>ゴウケイ</t>
    </rPh>
    <phoneticPr fontId="2"/>
  </si>
  <si>
    <t>選手</t>
  </si>
  <si>
    <t>合計</t>
  </si>
  <si>
    <t>Ⅰ</t>
  </si>
  <si>
    <t>Ⅱ</t>
  </si>
  <si>
    <t>Ⅲ</t>
  </si>
  <si>
    <t>補正</t>
  </si>
  <si>
    <t>払戻</t>
  </si>
  <si>
    <t>女子</t>
    <rPh sb="0" eb="2">
      <t>ジョシ</t>
    </rPh>
    <phoneticPr fontId="2"/>
  </si>
  <si>
    <t>男子</t>
    <rPh sb="0" eb="2">
      <t>ダンシ</t>
    </rPh>
    <phoneticPr fontId="2"/>
  </si>
  <si>
    <t>男女共通</t>
    <rPh sb="0" eb="2">
      <t>ダンジョ</t>
    </rPh>
    <rPh sb="2" eb="4">
      <t>キョウツウ</t>
    </rPh>
    <phoneticPr fontId="2"/>
  </si>
  <si>
    <t>女子報告
合計</t>
    <rPh sb="0" eb="2">
      <t>ジョシ</t>
    </rPh>
    <rPh sb="2" eb="4">
      <t>ホウコク</t>
    </rPh>
    <rPh sb="5" eb="7">
      <t>ゴウケイ</t>
    </rPh>
    <phoneticPr fontId="2"/>
  </si>
  <si>
    <t>Ⅰ期</t>
    <rPh sb="0" eb="2">
      <t>イチキ</t>
    </rPh>
    <phoneticPr fontId="5"/>
  </si>
  <si>
    <t>Ⅱ期</t>
    <rPh sb="0" eb="2">
      <t>ニキ</t>
    </rPh>
    <phoneticPr fontId="5"/>
  </si>
  <si>
    <t>Ⅲ期</t>
    <rPh sb="0" eb="2">
      <t>サンキ</t>
    </rPh>
    <phoneticPr fontId="5"/>
  </si>
  <si>
    <t>補正</t>
    <rPh sb="0" eb="2">
      <t>ホセイ</t>
    </rPh>
    <phoneticPr fontId="5"/>
  </si>
  <si>
    <r>
      <t>提出用女子</t>
    </r>
    <r>
      <rPr>
        <sz val="9"/>
        <color theme="1"/>
        <rFont val="游ゴシック"/>
        <family val="3"/>
        <charset val="128"/>
        <scheme val="minor"/>
      </rPr>
      <t>（女子＋男女共通）</t>
    </r>
    <rPh sb="0" eb="2">
      <t>テイシュツ</t>
    </rPh>
    <rPh sb="2" eb="3">
      <t>ヨウ</t>
    </rPh>
    <rPh sb="3" eb="5">
      <t>ジョシ</t>
    </rPh>
    <rPh sb="6" eb="8">
      <t>ジョシ</t>
    </rPh>
    <rPh sb="9" eb="11">
      <t>ダンジョ</t>
    </rPh>
    <rPh sb="11" eb="13">
      <t>キョウツウ</t>
    </rPh>
    <phoneticPr fontId="2"/>
  </si>
  <si>
    <t>払戻</t>
    <rPh sb="0" eb="2">
      <t>ハライモドシ</t>
    </rPh>
    <phoneticPr fontId="5"/>
  </si>
  <si>
    <t>学校名</t>
    <rPh sb="0" eb="3">
      <t>ガッコウメイ</t>
    </rPh>
    <phoneticPr fontId="5"/>
  </si>
  <si>
    <t>【Ｂ表の内訳】</t>
    <rPh sb="2" eb="3">
      <t>ヒョウ</t>
    </rPh>
    <rPh sb="4" eb="6">
      <t>ウチワケ</t>
    </rPh>
    <phoneticPr fontId="2"/>
  </si>
  <si>
    <t>【Ｅ表の内訳】</t>
    <rPh sb="2" eb="3">
      <t>ヒョウ</t>
    </rPh>
    <rPh sb="4" eb="6">
      <t>ウチワケ</t>
    </rPh>
    <phoneticPr fontId="2"/>
  </si>
  <si>
    <t>貼り付け元範囲</t>
    <rPh sb="0" eb="1">
      <t>ハ</t>
    </rPh>
    <rPh sb="2" eb="3">
      <t>ツ</t>
    </rPh>
    <rPh sb="4" eb="5">
      <t>モト</t>
    </rPh>
    <rPh sb="5" eb="7">
      <t>ハンイ</t>
    </rPh>
    <phoneticPr fontId="5"/>
  </si>
  <si>
    <t>インターハイ予選</t>
    <rPh sb="6" eb="8">
      <t>ヨセン</t>
    </rPh>
    <phoneticPr fontId="5"/>
  </si>
  <si>
    <t>県総体大会</t>
    <rPh sb="0" eb="5">
      <t>ケンソウタイタイカイ</t>
    </rPh>
    <phoneticPr fontId="5"/>
  </si>
  <si>
    <t>新人大会</t>
    <rPh sb="0" eb="2">
      <t>シンジン</t>
    </rPh>
    <rPh sb="2" eb="4">
      <t>タイカイ</t>
    </rPh>
    <phoneticPr fontId="5"/>
  </si>
  <si>
    <t>教員・職員</t>
    <rPh sb="0" eb="2">
      <t>キョウイン</t>
    </rPh>
    <rPh sb="3" eb="5">
      <t>ショクイン</t>
    </rPh>
    <phoneticPr fontId="5"/>
  </si>
  <si>
    <t>合計</t>
    <rPh sb="0" eb="2">
      <t>ゴウケイ</t>
    </rPh>
    <phoneticPr fontId="5"/>
  </si>
  <si>
    <t>補助員</t>
    <rPh sb="0" eb="3">
      <t>ホジョイン</t>
    </rPh>
    <phoneticPr fontId="5"/>
  </si>
  <si>
    <t>2021/2/7作成　情報管理部(高体連登録係）</t>
    <rPh sb="8" eb="10">
      <t>サクセイ</t>
    </rPh>
    <rPh sb="11" eb="13">
      <t>ジョウホウ</t>
    </rPh>
    <rPh sb="13" eb="15">
      <t>カンリ</t>
    </rPh>
    <rPh sb="15" eb="16">
      <t>ブ</t>
    </rPh>
    <rPh sb="17" eb="20">
      <t>コウタイレン</t>
    </rPh>
    <rPh sb="20" eb="22">
      <t>トウロク</t>
    </rPh>
    <rPh sb="22" eb="23">
      <t>カカリ</t>
    </rPh>
    <phoneticPr fontId="2"/>
  </si>
  <si>
    <r>
      <t>☆ファイル名は</t>
    </r>
    <r>
      <rPr>
        <sz val="12"/>
        <color rgb="FFFF0000"/>
        <rFont val="ＭＳ Ｐゴシック"/>
        <family val="3"/>
        <charset val="128"/>
      </rPr>
      <t>B表欄外のコード表</t>
    </r>
    <r>
      <rPr>
        <sz val="12"/>
        <rFont val="ＭＳ Ｐゴシック"/>
        <family val="3"/>
        <charset val="128"/>
      </rPr>
      <t>を参考に</t>
    </r>
    <r>
      <rPr>
        <sz val="12"/>
        <color rgb="FFFF0000"/>
        <rFont val="ＭＳ Ｐゴシック"/>
        <family val="3"/>
        <charset val="128"/>
      </rPr>
      <t>「【学校コード】【カテゴリーコード】【提出年日付〈６桁〉】【学校名(男女）】」となるように</t>
    </r>
    <r>
      <rPr>
        <sz val="12"/>
        <rFont val="ＭＳ Ｐゴシック"/>
        <family val="3"/>
        <charset val="128"/>
      </rPr>
      <t>つけてください。
　※統合等で学校コードが不明な場合は任意のファイル名で送信してください。情報管理部で付番します。
　　　【例】「051210201登美ケ丘（女子）」「433210228奈良学園登美ヶ丘（男女共通）」
☆送付先：情報管理部・登録制度専用アドレス→　</t>
    </r>
    <r>
      <rPr>
        <b/>
        <sz val="12"/>
        <color theme="8" tint="-0.499984740745262"/>
        <rFont val="ＭＳ Ｐゴシック"/>
        <family val="3"/>
        <charset val="128"/>
      </rPr>
      <t>hoken@narakenkoutairenvolleyball.net</t>
    </r>
    <r>
      <rPr>
        <sz val="12"/>
        <rFont val="ＭＳ Ｐゴシック"/>
        <family val="3"/>
        <charset val="128"/>
      </rPr>
      <t xml:space="preserve">
　※送信元のアドレスと今後データの送受信をおこなうことがありますので、</t>
    </r>
    <r>
      <rPr>
        <sz val="12"/>
        <color rgb="FFC00000"/>
        <rFont val="ＭＳ Ｐゴシック"/>
        <family val="3"/>
        <charset val="128"/>
      </rPr>
      <t>常に閲覧可能なメールアドレスから</t>
    </r>
    <r>
      <rPr>
        <sz val="12"/>
        <rFont val="ＭＳ Ｐゴシック"/>
        <family val="3"/>
        <charset val="128"/>
      </rPr>
      <t>の送信をお願いします。
　※</t>
    </r>
    <r>
      <rPr>
        <sz val="12"/>
        <color rgb="FFC00000"/>
        <rFont val="ＭＳ Ｐゴシック"/>
        <family val="3"/>
        <charset val="128"/>
      </rPr>
      <t>各送信時のファイル名変更は不要</t>
    </r>
    <r>
      <rPr>
        <sz val="12"/>
        <rFont val="ＭＳ Ｐゴシック"/>
        <family val="3"/>
        <charset val="128"/>
      </rPr>
      <t xml:space="preserve">です（受信ファイルはすべて係で提出年日付を変更・管理します）。別途記入者の先生で必要に応じてファイルの保存をおこなってください。
　※受信確認のメール返信はおこないません。内容に不備のある場合・未提出ファイルがある場合に限り、連絡をおこないます。
☆ファイル内容には万全を期しておりますが、もし不具合があればすみやかに上記アドレス等に連絡をお願いします。（ファイルの更新をします）
</t>
    </r>
    <rPh sb="5" eb="6">
      <t>メイ</t>
    </rPh>
    <rPh sb="8" eb="9">
      <t>ヒョウ</t>
    </rPh>
    <rPh sb="9" eb="11">
      <t>ランガイ</t>
    </rPh>
    <rPh sb="15" eb="16">
      <t>ヒョウ</t>
    </rPh>
    <rPh sb="17" eb="19">
      <t>サンコウ</t>
    </rPh>
    <rPh sb="22" eb="24">
      <t>ガッコウ</t>
    </rPh>
    <rPh sb="39" eb="41">
      <t>テイシュツ</t>
    </rPh>
    <rPh sb="41" eb="42">
      <t>ネン</t>
    </rPh>
    <rPh sb="42" eb="44">
      <t>ヒヅケ</t>
    </rPh>
    <rPh sb="46" eb="47">
      <t>ケタ</t>
    </rPh>
    <rPh sb="50" eb="53">
      <t>ガッコウメイ</t>
    </rPh>
    <rPh sb="54" eb="56">
      <t>ダンジョ</t>
    </rPh>
    <rPh sb="76" eb="78">
      <t>トウゴウ</t>
    </rPh>
    <rPh sb="78" eb="79">
      <t>トウ</t>
    </rPh>
    <rPh sb="80" eb="82">
      <t>ガッコウ</t>
    </rPh>
    <rPh sb="86" eb="88">
      <t>フメイ</t>
    </rPh>
    <rPh sb="89" eb="91">
      <t>バアイ</t>
    </rPh>
    <rPh sb="92" eb="94">
      <t>ニンイ</t>
    </rPh>
    <rPh sb="99" eb="100">
      <t>メイ</t>
    </rPh>
    <rPh sb="101" eb="103">
      <t>ソウシン</t>
    </rPh>
    <rPh sb="110" eb="112">
      <t>ジョウホウ</t>
    </rPh>
    <rPh sb="112" eb="115">
      <t>カンリブ</t>
    </rPh>
    <rPh sb="116" eb="117">
      <t>フ</t>
    </rPh>
    <rPh sb="117" eb="118">
      <t>バン</t>
    </rPh>
    <rPh sb="127" eb="128">
      <t>レイ</t>
    </rPh>
    <rPh sb="144" eb="146">
      <t>ジョシ</t>
    </rPh>
    <rPh sb="158" eb="162">
      <t>ナラガクエン</t>
    </rPh>
    <rPh sb="162" eb="166">
      <t>トミガオカ</t>
    </rPh>
    <rPh sb="167" eb="169">
      <t>ダンジョ</t>
    </rPh>
    <rPh sb="169" eb="171">
      <t>キョウツウ</t>
    </rPh>
    <rPh sb="236" eb="239">
      <t>ソウシンモト</t>
    </rPh>
    <rPh sb="245" eb="247">
      <t>コンゴ</t>
    </rPh>
    <rPh sb="251" eb="254">
      <t>ソウジュシン</t>
    </rPh>
    <rPh sb="269" eb="270">
      <t>ツネ</t>
    </rPh>
    <rPh sb="271" eb="273">
      <t>エツラン</t>
    </rPh>
    <rPh sb="273" eb="275">
      <t>カノウ</t>
    </rPh>
    <rPh sb="286" eb="288">
      <t>ソウシン</t>
    </rPh>
    <rPh sb="290" eb="291">
      <t>ネガ</t>
    </rPh>
    <rPh sb="299" eb="300">
      <t>カク</t>
    </rPh>
    <rPh sb="300" eb="302">
      <t>ソウシン</t>
    </rPh>
    <rPh sb="302" eb="303">
      <t>ジ</t>
    </rPh>
    <rPh sb="312" eb="314">
      <t>フヨウ</t>
    </rPh>
    <rPh sb="317" eb="319">
      <t>ジュシン</t>
    </rPh>
    <rPh sb="329" eb="331">
      <t>テイシュツ</t>
    </rPh>
    <rPh sb="331" eb="332">
      <t>ネン</t>
    </rPh>
    <rPh sb="332" eb="334">
      <t>ヒヅケ</t>
    </rPh>
    <rPh sb="335" eb="337">
      <t>ヘンコウ</t>
    </rPh>
    <rPh sb="345" eb="347">
      <t>ベット</t>
    </rPh>
    <rPh sb="347" eb="349">
      <t>キニュウ</t>
    </rPh>
    <rPh sb="349" eb="350">
      <t>シャ</t>
    </rPh>
    <rPh sb="351" eb="353">
      <t>センセイ</t>
    </rPh>
    <rPh sb="354" eb="356">
      <t>ヒツヨウ</t>
    </rPh>
    <rPh sb="357" eb="358">
      <t>オウ</t>
    </rPh>
    <rPh sb="365" eb="367">
      <t>ホゾン</t>
    </rPh>
    <rPh sb="381" eb="383">
      <t>ジュシン</t>
    </rPh>
    <rPh sb="383" eb="385">
      <t>カクニン</t>
    </rPh>
    <rPh sb="389" eb="391">
      <t>ヘンシン</t>
    </rPh>
    <rPh sb="400" eb="402">
      <t>ナイヨウ</t>
    </rPh>
    <rPh sb="403" eb="405">
      <t>フビ</t>
    </rPh>
    <rPh sb="408" eb="410">
      <t>バアイ</t>
    </rPh>
    <rPh sb="411" eb="414">
      <t>ミテイシュツ</t>
    </rPh>
    <rPh sb="421" eb="423">
      <t>バアイ</t>
    </rPh>
    <rPh sb="424" eb="425">
      <t>カギ</t>
    </rPh>
    <rPh sb="427" eb="429">
      <t>レンラク</t>
    </rPh>
    <rPh sb="443" eb="445">
      <t>ナイヨウ</t>
    </rPh>
    <rPh sb="447" eb="449">
      <t>バンゼン</t>
    </rPh>
    <rPh sb="450" eb="451">
      <t>キ</t>
    </rPh>
    <rPh sb="461" eb="464">
      <t>フグアイ</t>
    </rPh>
    <rPh sb="473" eb="475">
      <t>ジョウキ</t>
    </rPh>
    <rPh sb="479" eb="480">
      <t>トウ</t>
    </rPh>
    <rPh sb="481" eb="483">
      <t>レンラク</t>
    </rPh>
    <rPh sb="485" eb="486">
      <t>ネガ</t>
    </rPh>
    <rPh sb="497" eb="499">
      <t>コウシン</t>
    </rPh>
    <phoneticPr fontId="2"/>
  </si>
  <si>
    <r>
      <t>○Ⅰ～Ⅲの各期の登録は、必ず</t>
    </r>
    <r>
      <rPr>
        <sz val="12"/>
        <color rgb="FFC00000"/>
        <rFont val="ＭＳ Ｐゴシック"/>
        <family val="3"/>
        <charset val="128"/>
      </rPr>
      <t>同じシート</t>
    </r>
    <r>
      <rPr>
        <sz val="12"/>
        <rFont val="ＭＳ Ｐゴシック"/>
        <family val="3"/>
        <charset val="128"/>
      </rPr>
      <t>に(別のシートに分けずに）必要事項を追記して、そのままファイルを添付提出してください。
　※支払期日を確定するために</t>
    </r>
    <r>
      <rPr>
        <sz val="12"/>
        <color rgb="FFC00000"/>
        <rFont val="ＭＳ Ｐゴシック"/>
        <family val="3"/>
        <charset val="128"/>
      </rPr>
      <t>「登録の日付」は必ず記入</t>
    </r>
    <r>
      <rPr>
        <sz val="12"/>
        <rFont val="ＭＳ Ｐゴシック"/>
        <family val="3"/>
        <charset val="128"/>
      </rPr>
      <t>してください。また</t>
    </r>
    <r>
      <rPr>
        <sz val="12"/>
        <color rgb="FFC00000"/>
        <rFont val="ＭＳ Ｐゴシック"/>
        <family val="3"/>
        <charset val="128"/>
      </rPr>
      <t>登録の日付は提出日</t>
    </r>
    <r>
      <rPr>
        <sz val="12"/>
        <rFont val="ＭＳ Ｐゴシック"/>
        <family val="3"/>
        <charset val="128"/>
      </rPr>
      <t>（＝更新日）に合わせてください。
　　【Ⅰ期】新2・3年生(</t>
    </r>
    <r>
      <rPr>
        <sz val="12"/>
        <color rgb="FFC00000"/>
        <rFont val="ＭＳ Ｐゴシック"/>
        <family val="3"/>
        <charset val="128"/>
      </rPr>
      <t>新学年</t>
    </r>
    <r>
      <rPr>
        <sz val="12"/>
        <rFont val="ＭＳ Ｐゴシック"/>
        <family val="3"/>
        <charset val="128"/>
      </rPr>
      <t>で記入）…</t>
    </r>
    <r>
      <rPr>
        <sz val="12"/>
        <color rgb="FFC00000"/>
        <rFont val="ＭＳ Ｐゴシック"/>
        <family val="3"/>
        <charset val="128"/>
      </rPr>
      <t>2/26</t>
    </r>
    <r>
      <rPr>
        <sz val="12"/>
        <rFont val="ＭＳ Ｐゴシック"/>
        <family val="3"/>
        <charset val="128"/>
      </rPr>
      <t>登録分まで
　　【Ⅱ期】Ⅰ期未登録部員・新入生・教員職員…</t>
    </r>
    <r>
      <rPr>
        <sz val="12"/>
        <color rgb="FFC00000"/>
        <rFont val="ＭＳ Ｐゴシック"/>
        <family val="3"/>
        <charset val="128"/>
      </rPr>
      <t>4/28</t>
    </r>
    <r>
      <rPr>
        <sz val="12"/>
        <rFont val="ＭＳ Ｐゴシック"/>
        <family val="3"/>
        <charset val="128"/>
      </rPr>
      <t>登録分まで
　　【Ⅲ期】追加・中途加入部員等…</t>
    </r>
    <r>
      <rPr>
        <sz val="12"/>
        <color rgb="FFC00000"/>
        <rFont val="ＭＳ Ｐゴシック"/>
        <family val="3"/>
        <charset val="128"/>
      </rPr>
      <t>11/10締切（以降は経費支払も含めて個別に対応します）</t>
    </r>
    <r>
      <rPr>
        <sz val="12"/>
        <rFont val="ＭＳ Ｐゴシック"/>
        <family val="3"/>
        <charset val="128"/>
      </rPr>
      <t xml:space="preserve">
</t>
    </r>
    <rPh sb="37" eb="39">
      <t>ツイキ</t>
    </rPh>
    <rPh sb="213" eb="215">
      <t>イコウ</t>
    </rPh>
    <rPh sb="216" eb="218">
      <t>ケイヒ</t>
    </rPh>
    <rPh sb="218" eb="220">
      <t>シハライ</t>
    </rPh>
    <rPh sb="221" eb="222">
      <t>フク</t>
    </rPh>
    <rPh sb="224" eb="226">
      <t>コベツ</t>
    </rPh>
    <rPh sb="227" eb="229">
      <t>タイオウ</t>
    </rPh>
    <phoneticPr fontId="2"/>
  </si>
  <si>
    <r>
      <t>○本年度より</t>
    </r>
    <r>
      <rPr>
        <sz val="12"/>
        <color rgb="FFC00000"/>
        <rFont val="ＭＳ Ｐゴシック"/>
        <family val="3"/>
        <charset val="128"/>
      </rPr>
      <t>男子と女子をひとつの共通ファイルとして登録することを原則とします</t>
    </r>
    <r>
      <rPr>
        <sz val="12"/>
        <rFont val="ＭＳ Ｐゴシック"/>
        <family val="3"/>
        <charset val="128"/>
      </rPr>
      <t>。ただし、年度の途中で男女共通ファイルの分割や、男女別ファイルの共通化はできません。
　※男女の登録者数があわせて100名を超えることが予想される学校等の事情があれば、男女別ファイルで登録してください。
　※男女共通ファイルを選択した場合は、</t>
    </r>
    <r>
      <rPr>
        <sz val="12"/>
        <color rgb="FFC00000"/>
        <rFont val="ＭＳ Ｐゴシック"/>
        <family val="3"/>
        <charset val="128"/>
      </rPr>
      <t>「経費支払」および「活動報告」も男女同時に</t>
    </r>
    <r>
      <rPr>
        <sz val="12"/>
        <rFont val="ＭＳ Ｐゴシック"/>
        <family val="3"/>
        <charset val="128"/>
      </rPr>
      <t>おこなってください。
　※</t>
    </r>
    <r>
      <rPr>
        <sz val="12"/>
        <color rgb="FFC00000"/>
        <rFont val="ＭＳ Ｐゴシック"/>
        <family val="3"/>
        <charset val="128"/>
      </rPr>
      <t>所属カテゴリーの「男女共通」</t>
    </r>
    <r>
      <rPr>
        <sz val="12"/>
        <rFont val="ＭＳ Ｐゴシック"/>
        <family val="3"/>
        <charset val="128"/>
      </rPr>
      <t>は</t>
    </r>
    <r>
      <rPr>
        <sz val="12"/>
        <color rgb="FFC00000"/>
        <rFont val="ＭＳ Ｐゴシック"/>
        <family val="3"/>
        <charset val="128"/>
      </rPr>
      <t>両チームとも担当する「教員職員」のみ選択</t>
    </r>
    <r>
      <rPr>
        <sz val="12"/>
        <rFont val="ＭＳ Ｐゴシック"/>
        <family val="3"/>
        <charset val="128"/>
      </rPr>
      <t>することができます。</t>
    </r>
    <r>
      <rPr>
        <sz val="12"/>
        <color rgb="FFFF0000"/>
        <rFont val="ＭＳ Ｐゴシック"/>
        <family val="3"/>
        <charset val="128"/>
      </rPr>
      <t>「選手」「マネージャー」は「男子」「女子」のいずれか</t>
    </r>
    <r>
      <rPr>
        <sz val="12"/>
        <rFont val="ＭＳ Ｐゴシック"/>
        <family val="3"/>
        <charset val="128"/>
      </rPr>
      <t>です。
　　【例】男子（女子）チームに所属している女子（男子）マネージャーは、「男子（女子）」チームに所属・登録してください。
○</t>
    </r>
    <r>
      <rPr>
        <sz val="12"/>
        <color rgb="FFC00000"/>
        <rFont val="ＭＳ Ｐゴシック"/>
        <family val="3"/>
        <charset val="128"/>
      </rPr>
      <t>統合対象校も同様にひとつのファイルで登録</t>
    </r>
    <r>
      <rPr>
        <sz val="12"/>
        <rFont val="ＭＳ Ｐゴシック"/>
        <family val="3"/>
        <charset val="128"/>
      </rPr>
      <t xml:space="preserve">することができます。同様に年度の途中で、ファイルの分割・共通化はできません。
</t>
    </r>
    <rPh sb="1" eb="4">
      <t>ホンネンド</t>
    </rPh>
    <rPh sb="6" eb="8">
      <t>ダンシ</t>
    </rPh>
    <rPh sb="9" eb="11">
      <t>ジョシ</t>
    </rPh>
    <rPh sb="16" eb="18">
      <t>キョウツウ</t>
    </rPh>
    <rPh sb="25" eb="27">
      <t>トウロク</t>
    </rPh>
    <rPh sb="32" eb="34">
      <t>ゲンソク</t>
    </rPh>
    <rPh sb="43" eb="45">
      <t>ネンド</t>
    </rPh>
    <rPh sb="46" eb="48">
      <t>トチュウ</t>
    </rPh>
    <rPh sb="49" eb="51">
      <t>ダンジョ</t>
    </rPh>
    <rPh sb="51" eb="53">
      <t>キョウツウ</t>
    </rPh>
    <rPh sb="58" eb="60">
      <t>ブンカツ</t>
    </rPh>
    <rPh sb="62" eb="64">
      <t>ダンジョ</t>
    </rPh>
    <rPh sb="64" eb="65">
      <t>ベツ</t>
    </rPh>
    <rPh sb="70" eb="73">
      <t>キョウツウカ</t>
    </rPh>
    <rPh sb="83" eb="85">
      <t>ダンジョ</t>
    </rPh>
    <rPh sb="86" eb="89">
      <t>トウロクシャ</t>
    </rPh>
    <rPh sb="89" eb="90">
      <t>スウ</t>
    </rPh>
    <rPh sb="98" eb="99">
      <t>メイ</t>
    </rPh>
    <rPh sb="100" eb="101">
      <t>コ</t>
    </rPh>
    <rPh sb="106" eb="108">
      <t>ヨソウ</t>
    </rPh>
    <rPh sb="111" eb="113">
      <t>ガッコウ</t>
    </rPh>
    <rPh sb="113" eb="114">
      <t>トウ</t>
    </rPh>
    <rPh sb="115" eb="117">
      <t>ジジョウ</t>
    </rPh>
    <rPh sb="122" eb="125">
      <t>ダンジョベツ</t>
    </rPh>
    <rPh sb="130" eb="132">
      <t>トウロク</t>
    </rPh>
    <rPh sb="142" eb="144">
      <t>ダンジョ</t>
    </rPh>
    <rPh sb="144" eb="146">
      <t>キョウツウ</t>
    </rPh>
    <rPh sb="151" eb="153">
      <t>センタク</t>
    </rPh>
    <rPh sb="155" eb="157">
      <t>バアイ</t>
    </rPh>
    <rPh sb="160" eb="162">
      <t>ケイヒ</t>
    </rPh>
    <rPh sb="162" eb="164">
      <t>シハラ</t>
    </rPh>
    <rPh sb="169" eb="171">
      <t>カツドウ</t>
    </rPh>
    <rPh sb="171" eb="173">
      <t>ホウコク</t>
    </rPh>
    <rPh sb="175" eb="177">
      <t>ダンジョ</t>
    </rPh>
    <rPh sb="177" eb="179">
      <t>ドウジ</t>
    </rPh>
    <rPh sb="193" eb="195">
      <t>ショゾク</t>
    </rPh>
    <rPh sb="202" eb="204">
      <t>ダンジョ</t>
    </rPh>
    <rPh sb="204" eb="206">
      <t>キョウツウ</t>
    </rPh>
    <rPh sb="208" eb="209">
      <t>リョウ</t>
    </rPh>
    <rPh sb="214" eb="216">
      <t>タントウ</t>
    </rPh>
    <rPh sb="219" eb="221">
      <t>キョウイン</t>
    </rPh>
    <rPh sb="221" eb="223">
      <t>ショクイン</t>
    </rPh>
    <rPh sb="226" eb="228">
      <t>センタク</t>
    </rPh>
    <rPh sb="239" eb="241">
      <t>センシュ</t>
    </rPh>
    <rPh sb="252" eb="254">
      <t>ダンシ</t>
    </rPh>
    <rPh sb="256" eb="258">
      <t>ジョシ</t>
    </rPh>
    <rPh sb="271" eb="272">
      <t>レイ</t>
    </rPh>
    <rPh sb="273" eb="275">
      <t>ダンシ</t>
    </rPh>
    <rPh sb="276" eb="278">
      <t>ジョシ</t>
    </rPh>
    <rPh sb="283" eb="285">
      <t>ショゾク</t>
    </rPh>
    <rPh sb="289" eb="291">
      <t>ジョシ</t>
    </rPh>
    <rPh sb="292" eb="294">
      <t>ダンシ</t>
    </rPh>
    <rPh sb="304" eb="306">
      <t>ダンシ</t>
    </rPh>
    <rPh sb="307" eb="309">
      <t>ジョシ</t>
    </rPh>
    <rPh sb="315" eb="317">
      <t>ショゾク</t>
    </rPh>
    <rPh sb="318" eb="320">
      <t>トウロク</t>
    </rPh>
    <phoneticPr fontId="2"/>
  </si>
  <si>
    <r>
      <t>○Ｅ表(活動報告書）はＢ表を作成・更新することで、</t>
    </r>
    <r>
      <rPr>
        <sz val="12"/>
        <color rgb="FFFF0000"/>
        <rFont val="ＭＳ Ｐゴシック"/>
        <family val="3"/>
        <charset val="128"/>
      </rPr>
      <t>氏名等が自動的に反映</t>
    </r>
    <r>
      <rPr>
        <sz val="12"/>
        <rFont val="ＭＳ Ｐゴシック"/>
        <family val="3"/>
        <charset val="128"/>
      </rPr>
      <t>されています。
　※最初に</t>
    </r>
    <r>
      <rPr>
        <sz val="12"/>
        <color rgb="FFFF0000"/>
        <rFont val="ＭＳ Ｐゴシック"/>
        <family val="3"/>
        <charset val="128"/>
      </rPr>
      <t>「報告する大会名のコード」を右欄外の表から選択</t>
    </r>
    <r>
      <rPr>
        <sz val="12"/>
        <rFont val="ＭＳ Ｐゴシック"/>
        <family val="3"/>
        <charset val="128"/>
      </rPr>
      <t>して、</t>
    </r>
    <r>
      <rPr>
        <sz val="12"/>
        <color rgb="FFFF0000"/>
        <rFont val="ＭＳ Ｐゴシック"/>
        <family val="3"/>
        <charset val="128"/>
      </rPr>
      <t>大会コード欄に記入</t>
    </r>
    <r>
      <rPr>
        <sz val="12"/>
        <rFont val="ＭＳ Ｐゴシック"/>
        <family val="3"/>
        <charset val="128"/>
      </rPr>
      <t>してください。
　※チームの大会参加状況に合わせて、</t>
    </r>
    <r>
      <rPr>
        <sz val="12"/>
        <color rgb="FFFF0000"/>
        <rFont val="ＭＳ Ｐゴシック"/>
        <family val="3"/>
        <charset val="128"/>
      </rPr>
      <t>右欄外の「日程」を変更・追記</t>
    </r>
    <r>
      <rPr>
        <sz val="12"/>
        <rFont val="ＭＳ Ｐゴシック"/>
        <family val="3"/>
        <charset val="128"/>
      </rPr>
      <t>してください。(移動日も記入）
　※男女共通ファイルの場合は、</t>
    </r>
    <r>
      <rPr>
        <sz val="12"/>
        <color rgb="FFFF0000"/>
        <rFont val="ＭＳ Ｐゴシック"/>
        <family val="3"/>
        <charset val="128"/>
      </rPr>
      <t>男女両方の試合日程を同一の表で</t>
    </r>
    <r>
      <rPr>
        <sz val="12"/>
        <rFont val="ＭＳ Ｐゴシック"/>
        <family val="3"/>
        <charset val="128"/>
      </rPr>
      <t>まとめてください。
　※登録生徒等変更の場合は、</t>
    </r>
    <r>
      <rPr>
        <sz val="12"/>
        <color rgb="FFFF0000"/>
        <rFont val="ＭＳ Ｐゴシック"/>
        <family val="3"/>
        <charset val="128"/>
      </rPr>
      <t>「B表」に戻って記入</t>
    </r>
    <r>
      <rPr>
        <sz val="12"/>
        <rFont val="ＭＳ Ｐゴシック"/>
        <family val="3"/>
        <charset val="128"/>
      </rPr>
      <t>をしてください。(自動的に変更されます）</t>
    </r>
    <rPh sb="2" eb="3">
      <t>ヒョウ</t>
    </rPh>
    <rPh sb="4" eb="6">
      <t>カツドウ</t>
    </rPh>
    <rPh sb="6" eb="9">
      <t>ホウコクショ</t>
    </rPh>
    <rPh sb="12" eb="13">
      <t>ヒョウ</t>
    </rPh>
    <rPh sb="14" eb="16">
      <t>サクセイ</t>
    </rPh>
    <rPh sb="17" eb="19">
      <t>コウシン</t>
    </rPh>
    <rPh sb="25" eb="27">
      <t>シメイ</t>
    </rPh>
    <rPh sb="27" eb="28">
      <t>トウ</t>
    </rPh>
    <rPh sb="29" eb="32">
      <t>ジドウテキ</t>
    </rPh>
    <rPh sb="33" eb="35">
      <t>ハンエイ</t>
    </rPh>
    <rPh sb="45" eb="47">
      <t>サイショ</t>
    </rPh>
    <rPh sb="49" eb="51">
      <t>ホウコク</t>
    </rPh>
    <rPh sb="53" eb="55">
      <t>タイカイ</t>
    </rPh>
    <rPh sb="55" eb="56">
      <t>メイ</t>
    </rPh>
    <rPh sb="62" eb="63">
      <t>ミギ</t>
    </rPh>
    <rPh sb="63" eb="65">
      <t>ランガイ</t>
    </rPh>
    <rPh sb="66" eb="67">
      <t>ヒョウ</t>
    </rPh>
    <rPh sb="69" eb="71">
      <t>センタク</t>
    </rPh>
    <rPh sb="74" eb="76">
      <t>タイカイ</t>
    </rPh>
    <rPh sb="79" eb="80">
      <t>ラン</t>
    </rPh>
    <rPh sb="81" eb="83">
      <t>キニュウ</t>
    </rPh>
    <rPh sb="97" eb="99">
      <t>タイカイ</t>
    </rPh>
    <rPh sb="99" eb="101">
      <t>サンカ</t>
    </rPh>
    <rPh sb="101" eb="103">
      <t>ジョウキョウ</t>
    </rPh>
    <rPh sb="104" eb="105">
      <t>ア</t>
    </rPh>
    <rPh sb="109" eb="110">
      <t>ミギ</t>
    </rPh>
    <rPh sb="110" eb="112">
      <t>ランガイ</t>
    </rPh>
    <rPh sb="114" eb="116">
      <t>ニッテイ</t>
    </rPh>
    <rPh sb="118" eb="120">
      <t>ヘンコウ</t>
    </rPh>
    <rPh sb="121" eb="123">
      <t>ツイキ</t>
    </rPh>
    <rPh sb="131" eb="134">
      <t>イドウビ</t>
    </rPh>
    <rPh sb="135" eb="137">
      <t>キニュウ</t>
    </rPh>
    <rPh sb="141" eb="143">
      <t>ダンジョ</t>
    </rPh>
    <rPh sb="143" eb="145">
      <t>キョウツウ</t>
    </rPh>
    <rPh sb="150" eb="152">
      <t>バアイ</t>
    </rPh>
    <rPh sb="154" eb="156">
      <t>ダンジョ</t>
    </rPh>
    <rPh sb="156" eb="158">
      <t>リョウホウ</t>
    </rPh>
    <rPh sb="159" eb="161">
      <t>シアイ</t>
    </rPh>
    <rPh sb="161" eb="163">
      <t>ニッテイ</t>
    </rPh>
    <rPh sb="164" eb="166">
      <t>ドウイツ</t>
    </rPh>
    <rPh sb="167" eb="168">
      <t>ヒョウ</t>
    </rPh>
    <rPh sb="189" eb="191">
      <t>バアイ</t>
    </rPh>
    <rPh sb="195" eb="196">
      <t>ヒョウ</t>
    </rPh>
    <rPh sb="198" eb="199">
      <t>モド</t>
    </rPh>
    <rPh sb="201" eb="203">
      <t>キニュウ</t>
    </rPh>
    <rPh sb="212" eb="215">
      <t>ジドウテキ</t>
    </rPh>
    <rPh sb="216" eb="218">
      <t>ヘンコウ</t>
    </rPh>
    <phoneticPr fontId="2"/>
  </si>
  <si>
    <r>
      <t>○Ｅ表各欄には以下の記号を記入してください。
　Ｐ　選手として試合（コート）に出場した（コートに立てば出場とする）
　Ｒ　試合（コート）に出場しなかった（エントリーの有無は問わない）
　Ｇ　試合会場に来ていた（応援を含む）
　Ｓ　補助員（生徒）・役員（教員・職員）として参加した　</t>
    </r>
    <r>
      <rPr>
        <sz val="12"/>
        <color rgb="FFFF0000"/>
        <rFont val="ＭＳ Ｐゴシック"/>
        <family val="3"/>
        <charset val="128"/>
      </rPr>
      <t>※派遣依頼のあった場合のみ</t>
    </r>
    <r>
      <rPr>
        <sz val="12"/>
        <rFont val="ＭＳ Ｐゴシック"/>
        <family val="3"/>
        <charset val="128"/>
      </rPr>
      <t>。チームの試合出場の場合を除く
　Ｍ　マネージャーとして参加した
　Ｃ　引率責任者・監督・コーチとして参加した
　Ｔ　移動日・抽選会その他大会関連行事に参加した
　Ｘ　試合会場に来ていない</t>
    </r>
    <rPh sb="2" eb="3">
      <t>ヒョウ</t>
    </rPh>
    <rPh sb="3" eb="5">
      <t>カクラン</t>
    </rPh>
    <rPh sb="7" eb="9">
      <t>イカ</t>
    </rPh>
    <rPh sb="10" eb="12">
      <t>キゴウ</t>
    </rPh>
    <rPh sb="13" eb="15">
      <t>キニュウ</t>
    </rPh>
    <phoneticPr fontId="2"/>
  </si>
  <si>
    <r>
      <rPr>
        <b/>
        <sz val="12"/>
        <rFont val="ＭＳ Ｐゴシック"/>
        <family val="3"/>
        <charset val="128"/>
      </rPr>
      <t>令和３年度奈良県高等学校体育連盟</t>
    </r>
    <r>
      <rPr>
        <b/>
        <sz val="14"/>
        <rFont val="ＭＳ Ｐゴシック"/>
        <family val="3"/>
        <charset val="128"/>
      </rPr>
      <t xml:space="preserve">
</t>
    </r>
    <r>
      <rPr>
        <b/>
        <sz val="16"/>
        <rFont val="ＭＳ Ｐゴシック"/>
        <family val="3"/>
        <charset val="128"/>
      </rPr>
      <t>バレーボール専門部　活動報告書</t>
    </r>
    <r>
      <rPr>
        <b/>
        <sz val="11"/>
        <rFont val="ＭＳ Ｐゴシック"/>
        <family val="3"/>
        <charset val="128"/>
      </rPr>
      <t>（Ｅ票：イ表原簿）</t>
    </r>
    <phoneticPr fontId="2"/>
  </si>
  <si>
    <t>　　　　　　　令和３年度奈良県高等学校体育連盟</t>
    <phoneticPr fontId="2"/>
  </si>
  <si>
    <t>奈良県高等学校体育連盟主催大会登録制度に基づく
令和３年度　大会参加者登録経費として</t>
    <rPh sb="0" eb="3">
      <t>ナラケン</t>
    </rPh>
    <rPh sb="3" eb="5">
      <t>コウトウ</t>
    </rPh>
    <rPh sb="5" eb="7">
      <t>ガッコウ</t>
    </rPh>
    <rPh sb="7" eb="9">
      <t>タイイク</t>
    </rPh>
    <rPh sb="9" eb="11">
      <t>レンメイ</t>
    </rPh>
    <rPh sb="11" eb="13">
      <t>シュサイ</t>
    </rPh>
    <rPh sb="13" eb="15">
      <t>タイカイ</t>
    </rPh>
    <rPh sb="15" eb="17">
      <t>トウロク</t>
    </rPh>
    <rPh sb="17" eb="19">
      <t>セイド</t>
    </rPh>
    <rPh sb="20" eb="21">
      <t>モト</t>
    </rPh>
    <rPh sb="24" eb="26">
      <t>レイワ</t>
    </rPh>
    <rPh sb="27" eb="29">
      <t>ネンド</t>
    </rPh>
    <rPh sb="30" eb="32">
      <t>タイカイ</t>
    </rPh>
    <rPh sb="32" eb="35">
      <t>サンカシャ</t>
    </rPh>
    <rPh sb="35" eb="37">
      <t>トウロク</t>
    </rPh>
    <rPh sb="37" eb="39">
      <t>ケイヒ</t>
    </rPh>
    <phoneticPr fontId="2"/>
  </si>
  <si>
    <r>
      <rPr>
        <b/>
        <sz val="12"/>
        <rFont val="ＭＳ Ｐゴシック"/>
        <family val="3"/>
        <charset val="128"/>
      </rPr>
      <t>令和３年度　奈良県高等学校体育連盟　バレーボール専門部</t>
    </r>
    <r>
      <rPr>
        <b/>
        <sz val="14"/>
        <rFont val="ＭＳ Ｐゴシック"/>
        <family val="3"/>
        <charset val="128"/>
      </rPr>
      <t xml:space="preserve">
</t>
    </r>
    <r>
      <rPr>
        <b/>
        <sz val="18"/>
        <rFont val="ＭＳ Ｐゴシック"/>
        <family val="3"/>
        <charset val="128"/>
      </rPr>
      <t>主催大会参加者登録申込一覧表</t>
    </r>
    <r>
      <rPr>
        <b/>
        <sz val="11"/>
        <rFont val="ＭＳ Ｐゴシック"/>
        <family val="3"/>
        <charset val="128"/>
      </rPr>
      <t>（Ｂ表）</t>
    </r>
    <rPh sb="24" eb="27">
      <t>センモンブ</t>
    </rPh>
    <rPh sb="28" eb="30">
      <t>シュサイ</t>
    </rPh>
    <rPh sb="30" eb="32">
      <t>タイカイ</t>
    </rPh>
    <rPh sb="32" eb="35">
      <t>サンカシャ</t>
    </rPh>
    <rPh sb="35" eb="37">
      <t>トウロク</t>
    </rPh>
    <rPh sb="37" eb="39">
      <t>モウシコミ</t>
    </rPh>
    <rPh sb="39" eb="42">
      <t>イチランヒョウ</t>
    </rPh>
    <rPh sb="44" eb="45">
      <t>ヒョウ</t>
    </rPh>
    <phoneticPr fontId="2"/>
  </si>
  <si>
    <r>
      <t>○領収書もⅠ～Ⅲの各期ごとに</t>
    </r>
    <r>
      <rPr>
        <sz val="12"/>
        <color rgb="FFC00000"/>
        <rFont val="ＭＳ Ｐゴシック"/>
        <family val="3"/>
        <charset val="128"/>
      </rPr>
      <t>シートに分けて自動的に作成</t>
    </r>
    <r>
      <rPr>
        <sz val="12"/>
        <color theme="1"/>
        <rFont val="ＭＳ Ｐゴシック"/>
        <family val="3"/>
        <charset val="128"/>
      </rPr>
      <t>されます。
　※</t>
    </r>
    <r>
      <rPr>
        <sz val="12"/>
        <color rgb="FFC00000"/>
        <rFont val="ＭＳ Ｐゴシック"/>
        <family val="3"/>
        <charset val="128"/>
      </rPr>
      <t>領収書を印刷</t>
    </r>
    <r>
      <rPr>
        <sz val="12"/>
        <color theme="1"/>
        <rFont val="ＭＳ Ｐゴシック"/>
        <family val="3"/>
        <charset val="128"/>
      </rPr>
      <t>のうえ、各期の支払期日(抽選会当日）に</t>
    </r>
    <r>
      <rPr>
        <sz val="12"/>
        <color rgb="FFC00000"/>
        <rFont val="ＭＳ Ｐゴシック"/>
        <family val="3"/>
        <charset val="128"/>
      </rPr>
      <t>経費(現金）を添えて会場に</t>
    </r>
    <r>
      <rPr>
        <sz val="12"/>
        <color theme="1"/>
        <rFont val="ＭＳ Ｐゴシック"/>
        <family val="3"/>
        <charset val="128"/>
      </rPr>
      <t>お持ちください。
　※経費支払の際に係で領収書番号を発行し押印します。</t>
    </r>
    <r>
      <rPr>
        <sz val="12"/>
        <color rgb="FFC00000"/>
        <rFont val="ＭＳ Ｐゴシック"/>
        <family val="3"/>
        <charset val="128"/>
      </rPr>
      <t>番号および専門部印なきものは無効</t>
    </r>
    <r>
      <rPr>
        <sz val="12"/>
        <color theme="1"/>
        <rFont val="ＭＳ Ｐゴシック"/>
        <family val="3"/>
        <charset val="128"/>
      </rPr>
      <t>です。
　※Ⅲ期締切日を過ぎての支払手続は、別途お知らせします。また払戻の手続きもⅢ期の領収書を利用して行います。</t>
    </r>
    <rPh sb="1" eb="4">
      <t>リョウシュウショ</t>
    </rPh>
    <rPh sb="9" eb="11">
      <t>カクキ</t>
    </rPh>
    <rPh sb="18" eb="19">
      <t>ワ</t>
    </rPh>
    <rPh sb="21" eb="24">
      <t>ジドウテキ</t>
    </rPh>
    <rPh sb="25" eb="27">
      <t>サクセイ</t>
    </rPh>
    <rPh sb="45" eb="47">
      <t>カクキ</t>
    </rPh>
    <rPh sb="48" eb="50">
      <t>シハライ</t>
    </rPh>
    <rPh sb="50" eb="52">
      <t>キジツ</t>
    </rPh>
    <rPh sb="53" eb="56">
      <t>チュウセンカイ</t>
    </rPh>
    <rPh sb="56" eb="58">
      <t>トウジツ</t>
    </rPh>
    <rPh sb="60" eb="62">
      <t>ケイヒ</t>
    </rPh>
    <rPh sb="63" eb="65">
      <t>ゲンキン</t>
    </rPh>
    <rPh sb="67" eb="68">
      <t>ソ</t>
    </rPh>
    <rPh sb="70" eb="72">
      <t>カイジョウ</t>
    </rPh>
    <rPh sb="74" eb="75">
      <t>モ</t>
    </rPh>
    <rPh sb="84" eb="86">
      <t>ケイヒ</t>
    </rPh>
    <rPh sb="86" eb="88">
      <t>シハラ</t>
    </rPh>
    <rPh sb="89" eb="90">
      <t>サイ</t>
    </rPh>
    <rPh sb="91" eb="92">
      <t>カカリ</t>
    </rPh>
    <rPh sb="93" eb="96">
      <t>リョウシュウショ</t>
    </rPh>
    <rPh sb="96" eb="98">
      <t>バンゴウ</t>
    </rPh>
    <rPh sb="99" eb="101">
      <t>ハッコウ</t>
    </rPh>
    <rPh sb="102" eb="104">
      <t>オウイン</t>
    </rPh>
    <rPh sb="108" eb="110">
      <t>バンゴウ</t>
    </rPh>
    <rPh sb="113" eb="115">
      <t>センモン</t>
    </rPh>
    <rPh sb="115" eb="116">
      <t>ブ</t>
    </rPh>
    <rPh sb="116" eb="117">
      <t>イン</t>
    </rPh>
    <rPh sb="122" eb="124">
      <t>ムコウ</t>
    </rPh>
    <rPh sb="131" eb="132">
      <t>キ</t>
    </rPh>
    <rPh sb="132" eb="135">
      <t>シメキリビ</t>
    </rPh>
    <rPh sb="136" eb="137">
      <t>ス</t>
    </rPh>
    <rPh sb="140" eb="142">
      <t>シハラ</t>
    </rPh>
    <rPh sb="142" eb="144">
      <t>テツヅ</t>
    </rPh>
    <rPh sb="146" eb="148">
      <t>ベット</t>
    </rPh>
    <rPh sb="149" eb="150">
      <t>シ</t>
    </rPh>
    <rPh sb="158" eb="160">
      <t>ハライモドシ</t>
    </rPh>
    <rPh sb="161" eb="163">
      <t>テツヅ</t>
    </rPh>
    <rPh sb="166" eb="167">
      <t>キ</t>
    </rPh>
    <rPh sb="168" eb="171">
      <t>リョウシュウショ</t>
    </rPh>
    <rPh sb="172" eb="174">
      <t>リヨウ</t>
    </rPh>
    <rPh sb="176" eb="177">
      <t>オコナ</t>
    </rPh>
    <phoneticPr fontId="2"/>
  </si>
  <si>
    <r>
      <t>令 和 ３ 年 ５ 月 ６ 日</t>
    </r>
    <r>
      <rPr>
        <sz val="12"/>
        <color theme="0"/>
        <rFont val="ＭＳ 明朝"/>
        <family val="1"/>
        <charset val="128"/>
      </rPr>
      <t>。</t>
    </r>
    <rPh sb="0" eb="1">
      <t>レイ</t>
    </rPh>
    <rPh sb="2" eb="3">
      <t>ワ</t>
    </rPh>
    <rPh sb="6" eb="7">
      <t>ネン</t>
    </rPh>
    <rPh sb="10" eb="11">
      <t>ガツ</t>
    </rPh>
    <rPh sb="14" eb="15">
      <t>ニチ</t>
    </rPh>
    <phoneticPr fontId="2"/>
  </si>
  <si>
    <t>奈良県高等学校体育連盟主催大会参加者登録制度に基づく
令和３年度　大会登録経費として</t>
    <rPh sb="0" eb="3">
      <t>ナラケン</t>
    </rPh>
    <rPh sb="3" eb="5">
      <t>コウトウ</t>
    </rPh>
    <rPh sb="5" eb="7">
      <t>ガッコウ</t>
    </rPh>
    <rPh sb="7" eb="9">
      <t>タイイク</t>
    </rPh>
    <rPh sb="9" eb="11">
      <t>レンメイ</t>
    </rPh>
    <rPh sb="11" eb="13">
      <t>シュサイ</t>
    </rPh>
    <rPh sb="13" eb="15">
      <t>タイカイ</t>
    </rPh>
    <rPh sb="15" eb="18">
      <t>サンカシャ</t>
    </rPh>
    <rPh sb="18" eb="20">
      <t>トウロク</t>
    </rPh>
    <rPh sb="20" eb="22">
      <t>セイド</t>
    </rPh>
    <rPh sb="23" eb="24">
      <t>モト</t>
    </rPh>
    <rPh sb="27" eb="29">
      <t>レイワ</t>
    </rPh>
    <rPh sb="30" eb="32">
      <t>ネンド</t>
    </rPh>
    <rPh sb="33" eb="35">
      <t>タイカイ</t>
    </rPh>
    <rPh sb="35" eb="37">
      <t>トウロク</t>
    </rPh>
    <rPh sb="37" eb="39">
      <t>ケイヒ</t>
    </rPh>
    <phoneticPr fontId="2"/>
  </si>
  <si>
    <t>03-</t>
    <phoneticPr fontId="2"/>
  </si>
  <si>
    <r>
      <t>令 和 ３ 年 ８ 月 ２６ 日</t>
    </r>
    <r>
      <rPr>
        <sz val="12"/>
        <color theme="0"/>
        <rFont val="ＭＳ 明朝"/>
        <family val="1"/>
        <charset val="128"/>
      </rPr>
      <t>。</t>
    </r>
    <rPh sb="0" eb="1">
      <t>レイ</t>
    </rPh>
    <rPh sb="2" eb="3">
      <t>ワ</t>
    </rPh>
    <rPh sb="6" eb="7">
      <t>ネン</t>
    </rPh>
    <rPh sb="10" eb="11">
      <t>ガツ</t>
    </rPh>
    <rPh sb="15" eb="16">
      <t>ニチ</t>
    </rPh>
    <phoneticPr fontId="2"/>
  </si>
  <si>
    <r>
      <t>令 和 ３ 年 １１ 月 ２５ 日</t>
    </r>
    <r>
      <rPr>
        <sz val="12"/>
        <color theme="0"/>
        <rFont val="ＭＳ 明朝"/>
        <family val="1"/>
        <charset val="128"/>
      </rPr>
      <t>。</t>
    </r>
    <rPh sb="0" eb="1">
      <t>レイ</t>
    </rPh>
    <rPh sb="2" eb="3">
      <t>ワ</t>
    </rPh>
    <rPh sb="6" eb="7">
      <t>ネン</t>
    </rPh>
    <rPh sb="11" eb="12">
      <t>ガツ</t>
    </rPh>
    <rPh sb="16" eb="17">
      <t>ニチ</t>
    </rPh>
    <phoneticPr fontId="2"/>
  </si>
  <si>
    <t>(兼　払戻金確認書）</t>
    <rPh sb="1" eb="2">
      <t>ケン</t>
    </rPh>
    <rPh sb="3" eb="5">
      <t>ハライモドシ</t>
    </rPh>
    <rPh sb="5" eb="6">
      <t>キン</t>
    </rPh>
    <rPh sb="6" eb="9">
      <t>カクニンショ</t>
    </rPh>
    <phoneticPr fontId="2"/>
  </si>
  <si>
    <r>
      <t>※最初に</t>
    </r>
    <r>
      <rPr>
        <sz val="11"/>
        <color rgb="FFFF0000"/>
        <rFont val="ＭＳ Ｐゴシック"/>
        <family val="3"/>
        <charset val="128"/>
      </rPr>
      <t>「報告する大会名のコード」を右欄外の表から選択</t>
    </r>
    <r>
      <rPr>
        <sz val="11"/>
        <rFont val="ＭＳ Ｐゴシック"/>
        <family val="3"/>
        <charset val="128"/>
      </rPr>
      <t>して、</t>
    </r>
    <r>
      <rPr>
        <sz val="11"/>
        <color rgb="FFFF0000"/>
        <rFont val="ＭＳ Ｐゴシック"/>
        <family val="3"/>
        <charset val="128"/>
      </rPr>
      <t>大会コード欄に記入</t>
    </r>
    <r>
      <rPr>
        <sz val="11"/>
        <rFont val="ＭＳ Ｐゴシック"/>
        <family val="3"/>
        <charset val="128"/>
      </rPr>
      <t>してください。
※チームの大会参加状況に合わせて、</t>
    </r>
    <r>
      <rPr>
        <sz val="11"/>
        <color rgb="FFFF0000"/>
        <rFont val="ＭＳ Ｐゴシック"/>
        <family val="3"/>
        <charset val="128"/>
      </rPr>
      <t>右欄外の「日程」を変更・追記</t>
    </r>
    <r>
      <rPr>
        <sz val="11"/>
        <rFont val="ＭＳ Ｐゴシック"/>
        <family val="3"/>
        <charset val="128"/>
      </rPr>
      <t>してください。(移動日も記入）
※男女共通ファイルの場合は、</t>
    </r>
    <r>
      <rPr>
        <sz val="11"/>
        <color rgb="FFFF0000"/>
        <rFont val="ＭＳ Ｐゴシック"/>
        <family val="3"/>
        <charset val="128"/>
      </rPr>
      <t>男女両方の試合日程を同一の表で</t>
    </r>
    <r>
      <rPr>
        <sz val="11"/>
        <rFont val="ＭＳ Ｐゴシック"/>
        <family val="3"/>
        <charset val="128"/>
      </rPr>
      <t>まとめてください。
※登録生徒等変更の場合は、</t>
    </r>
    <r>
      <rPr>
        <sz val="11"/>
        <color rgb="FFFF0000"/>
        <rFont val="ＭＳ Ｐゴシック"/>
        <family val="3"/>
        <charset val="128"/>
      </rPr>
      <t>「B表」に戻って記入</t>
    </r>
    <r>
      <rPr>
        <sz val="11"/>
        <rFont val="ＭＳ Ｐゴシック"/>
        <family val="3"/>
        <charset val="128"/>
      </rPr>
      <t>をしてください。(自動的に変更されます）</t>
    </r>
    <rPh sb="1" eb="3">
      <t>サイショ</t>
    </rPh>
    <rPh sb="5" eb="7">
      <t>ホウコク</t>
    </rPh>
    <rPh sb="9" eb="11">
      <t>タイカイ</t>
    </rPh>
    <rPh sb="11" eb="12">
      <t>メイ</t>
    </rPh>
    <rPh sb="18" eb="19">
      <t>ミギ</t>
    </rPh>
    <rPh sb="19" eb="21">
      <t>ランガイ</t>
    </rPh>
    <rPh sb="22" eb="23">
      <t>ヒョウ</t>
    </rPh>
    <rPh sb="25" eb="27">
      <t>センタク</t>
    </rPh>
    <rPh sb="30" eb="32">
      <t>タイカイ</t>
    </rPh>
    <rPh sb="35" eb="36">
      <t>ラン</t>
    </rPh>
    <rPh sb="37" eb="39">
      <t>キニュウ</t>
    </rPh>
    <rPh sb="52" eb="54">
      <t>タイカイ</t>
    </rPh>
    <rPh sb="54" eb="56">
      <t>サンカ</t>
    </rPh>
    <rPh sb="56" eb="58">
      <t>ジョウキョウ</t>
    </rPh>
    <rPh sb="59" eb="60">
      <t>ア</t>
    </rPh>
    <rPh sb="64" eb="65">
      <t>ミギ</t>
    </rPh>
    <rPh sb="65" eb="67">
      <t>ランガイ</t>
    </rPh>
    <rPh sb="69" eb="71">
      <t>ニッテイ</t>
    </rPh>
    <rPh sb="73" eb="75">
      <t>ヘンコウ</t>
    </rPh>
    <rPh sb="76" eb="78">
      <t>ツイキ</t>
    </rPh>
    <rPh sb="86" eb="89">
      <t>イドウビ</t>
    </rPh>
    <rPh sb="90" eb="92">
      <t>キニュウ</t>
    </rPh>
    <rPh sb="95" eb="97">
      <t>ダンジョ</t>
    </rPh>
    <rPh sb="97" eb="99">
      <t>キョウツウ</t>
    </rPh>
    <rPh sb="104" eb="106">
      <t>バアイ</t>
    </rPh>
    <rPh sb="108" eb="110">
      <t>ダンジョ</t>
    </rPh>
    <rPh sb="110" eb="112">
      <t>リョウホウ</t>
    </rPh>
    <rPh sb="113" eb="115">
      <t>シアイ</t>
    </rPh>
    <rPh sb="115" eb="117">
      <t>ニッテイ</t>
    </rPh>
    <rPh sb="118" eb="120">
      <t>ドウイツ</t>
    </rPh>
    <rPh sb="121" eb="122">
      <t>ヒョウ</t>
    </rPh>
    <rPh sb="142" eb="144">
      <t>バアイ</t>
    </rPh>
    <rPh sb="148" eb="149">
      <t>ヒョウ</t>
    </rPh>
    <rPh sb="151" eb="152">
      <t>モド</t>
    </rPh>
    <rPh sb="154" eb="156">
      <t>キニュウ</t>
    </rPh>
    <rPh sb="165" eb="168">
      <t>ジドウテキ</t>
    </rPh>
    <rPh sb="169" eb="171">
      <t>ヘンコウ</t>
    </rPh>
    <phoneticPr fontId="2"/>
  </si>
  <si>
    <t>選手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</si>
</sst>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m/d;@"/>
    <numFmt numFmtId="177" formatCode="0_);[Red]\(0\)"/>
    <numFmt numFmtId="178" formatCode="&quot;¥&quot;#,##0_);[Red]\(&quot;¥&quot;#,##0\)"/>
    <numFmt numFmtId="179" formatCode="#,##0_ "/>
    <numFmt numFmtId="180" formatCode="[$-F800]dddd\,\ mmmm\ dd\,\ yyyy"/>
  </numFmts>
  <fonts count="5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b/>
      <sz val="20"/>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b/>
      <sz val="11"/>
      <name val="ＭＳ Ｐゴシック"/>
      <family val="3"/>
      <charset val="128"/>
    </font>
    <font>
      <sz val="11"/>
      <name val="ＭＳ 明朝"/>
      <family val="1"/>
      <charset val="128"/>
    </font>
    <font>
      <sz val="16"/>
      <name val="ＭＳ Ｐゴシック"/>
      <family val="3"/>
      <charset val="128"/>
    </font>
    <font>
      <b/>
      <sz val="14"/>
      <name val="ＭＳ Ｐゴシック"/>
      <family val="3"/>
      <charset val="128"/>
    </font>
    <font>
      <sz val="11"/>
      <color theme="1"/>
      <name val="游ゴシック"/>
      <family val="2"/>
      <scheme val="minor"/>
    </font>
    <font>
      <b/>
      <sz val="18"/>
      <name val="ＭＳ Ｐゴシック"/>
      <family val="3"/>
      <charset val="128"/>
    </font>
    <font>
      <b/>
      <sz val="12"/>
      <name val="ＭＳ Ｐゴシック"/>
      <family val="3"/>
      <charset val="128"/>
    </font>
    <font>
      <sz val="16"/>
      <color theme="1"/>
      <name val="ＭＳ 明朝"/>
      <family val="1"/>
      <charset val="128"/>
    </font>
    <font>
      <sz val="24"/>
      <color theme="1"/>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2"/>
      <color theme="0"/>
      <name val="ＭＳ 明朝"/>
      <family val="1"/>
      <charset val="128"/>
    </font>
    <font>
      <b/>
      <sz val="14"/>
      <color theme="1"/>
      <name val="ＭＳ 明朝"/>
      <family val="1"/>
      <charset val="128"/>
    </font>
    <font>
      <b/>
      <sz val="10"/>
      <name val="ＭＳ Ｐゴシック"/>
      <family val="3"/>
      <charset val="128"/>
    </font>
    <font>
      <b/>
      <sz val="9"/>
      <name val="ＭＳ Ｐゴシック"/>
      <family val="3"/>
      <charset val="128"/>
    </font>
    <font>
      <sz val="9"/>
      <name val="ＭＳ Ｐゴシック"/>
      <family val="3"/>
      <charset val="128"/>
    </font>
    <font>
      <b/>
      <sz val="28"/>
      <name val="ＭＳ Ｐゴシック"/>
      <family val="3"/>
      <charset val="128"/>
    </font>
    <font>
      <sz val="10"/>
      <color theme="1"/>
      <name val="ＭＳ 明朝"/>
      <family val="1"/>
      <charset val="128"/>
    </font>
    <font>
      <sz val="24"/>
      <color theme="1"/>
      <name val="ＭＳ ゴシック"/>
      <family val="3"/>
      <charset val="128"/>
    </font>
    <font>
      <sz val="10"/>
      <color theme="1"/>
      <name val="ＭＳ ゴシック"/>
      <family val="3"/>
      <charset val="128"/>
    </font>
    <font>
      <sz val="14"/>
      <color theme="0"/>
      <name val="ＭＳ Ｐゴシック"/>
      <family val="3"/>
      <charset val="128"/>
    </font>
    <font>
      <sz val="12"/>
      <color theme="0"/>
      <name val="ＭＳ Ｐゴシック"/>
      <family val="3"/>
      <charset val="128"/>
    </font>
    <font>
      <b/>
      <sz val="10"/>
      <color theme="1"/>
      <name val="ＭＳ Ｐゴシック"/>
      <family val="3"/>
      <charset val="128"/>
    </font>
    <font>
      <sz val="16"/>
      <color theme="1"/>
      <name val="ＭＳ Ｐゴシック"/>
      <family val="3"/>
      <charset val="128"/>
    </font>
    <font>
      <sz val="18"/>
      <name val="ＭＳ Ｐゴシック"/>
      <family val="3"/>
      <charset val="128"/>
    </font>
    <font>
      <sz val="24"/>
      <name val="ＭＳ Ｐゴシック"/>
      <family val="3"/>
      <charset val="128"/>
    </font>
    <font>
      <sz val="8"/>
      <color theme="1"/>
      <name val="ＭＳ 明朝"/>
      <family val="1"/>
      <charset val="128"/>
    </font>
    <font>
      <b/>
      <sz val="18"/>
      <color theme="1"/>
      <name val="ＭＳ 明朝"/>
      <family val="1"/>
      <charset val="128"/>
    </font>
    <font>
      <b/>
      <sz val="26"/>
      <color theme="1"/>
      <name val="ＭＳ 明朝"/>
      <family val="1"/>
      <charset val="128"/>
    </font>
    <font>
      <b/>
      <sz val="20"/>
      <color theme="1"/>
      <name val="ＭＳ 明朝"/>
      <family val="1"/>
      <charset val="128"/>
    </font>
    <font>
      <b/>
      <sz val="18"/>
      <color theme="1"/>
      <name val="ＭＳ Ｐゴシック"/>
      <family val="3"/>
      <charset val="128"/>
    </font>
    <font>
      <b/>
      <sz val="12"/>
      <color theme="1"/>
      <name val="游ゴシック"/>
      <family val="3"/>
      <charset val="128"/>
      <scheme val="minor"/>
    </font>
    <font>
      <sz val="12"/>
      <color theme="1"/>
      <name val="ＭＳ Ｐゴシック"/>
      <family val="3"/>
      <charset val="128"/>
    </font>
    <font>
      <sz val="12"/>
      <color rgb="FFC00000"/>
      <name val="ＭＳ Ｐゴシック"/>
      <family val="3"/>
      <charset val="128"/>
    </font>
    <font>
      <b/>
      <sz val="12"/>
      <color theme="1"/>
      <name val="ＭＳ Ｐゴシック"/>
      <family val="3"/>
      <charset val="128"/>
    </font>
    <font>
      <b/>
      <sz val="12"/>
      <color theme="8" tint="-0.499984740745262"/>
      <name val="ＭＳ Ｐゴシック"/>
      <family val="3"/>
      <charset val="128"/>
    </font>
    <font>
      <sz val="11"/>
      <color rgb="FFFF0000"/>
      <name val="ＭＳ Ｐゴシック"/>
      <family val="3"/>
      <charset val="128"/>
    </font>
    <font>
      <sz val="9"/>
      <color rgb="FFFF0000"/>
      <name val="ＭＳ Ｐゴシック"/>
      <family val="3"/>
      <charset val="128"/>
    </font>
    <font>
      <sz val="12"/>
      <color rgb="FFFF0000"/>
      <name val="ＭＳ Ｐゴシック"/>
      <family val="3"/>
      <charset val="128"/>
    </font>
    <font>
      <b/>
      <i/>
      <sz val="18"/>
      <color theme="4" tint="-0.249977111117893"/>
      <name val="ＭＳ Ｐゴシック"/>
      <family val="3"/>
      <charset val="128"/>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s>
  <fills count="15">
    <fill>
      <patternFill patternType="none"/>
    </fill>
    <fill>
      <patternFill patternType="gray125"/>
    </fill>
    <fill>
      <patternFill patternType="solid">
        <fgColor rgb="FFFFFF00"/>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theme="7"/>
        <bgColor indexed="64"/>
      </patternFill>
    </fill>
    <fill>
      <patternFill patternType="solid">
        <fgColor indexed="22"/>
        <bgColor indexed="64"/>
      </patternFill>
    </fill>
    <fill>
      <patternFill patternType="solid">
        <fgColor rgb="FFFFC000"/>
        <bgColor indexed="64"/>
      </patternFill>
    </fill>
    <fill>
      <patternFill patternType="solid">
        <fgColor theme="5" tint="0.59996337778862885"/>
        <bgColor indexed="64"/>
      </patternFill>
    </fill>
    <fill>
      <patternFill patternType="solid">
        <fgColor theme="8" tint="0.59996337778862885"/>
        <bgColor indexed="64"/>
      </patternFill>
    </fill>
    <fill>
      <patternFill patternType="solid">
        <fgColor theme="7" tint="0.59996337778862885"/>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39994506668294322"/>
        <bgColor indexed="64"/>
      </patternFill>
    </fill>
  </fills>
  <borders count="199">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right/>
      <top style="thin">
        <color auto="1"/>
      </top>
      <bottom style="medium">
        <color auto="1"/>
      </bottom>
      <diagonal/>
    </border>
    <border>
      <left style="hair">
        <color auto="1"/>
      </left>
      <right style="medium">
        <color auto="1"/>
      </right>
      <top style="thin">
        <color auto="1"/>
      </top>
      <bottom style="medium">
        <color auto="1"/>
      </bottom>
      <diagonal/>
    </border>
    <border>
      <left/>
      <right/>
      <top style="hair">
        <color auto="1"/>
      </top>
      <bottom style="hair">
        <color auto="1"/>
      </bottom>
      <diagonal/>
    </border>
    <border>
      <left style="medium">
        <color indexed="64"/>
      </left>
      <right/>
      <top style="medium">
        <color indexed="64"/>
      </top>
      <bottom style="thin">
        <color auto="1"/>
      </bottom>
      <diagonal/>
    </border>
    <border>
      <left/>
      <right style="medium">
        <color indexed="64"/>
      </right>
      <top style="thin">
        <color indexed="64"/>
      </top>
      <bottom style="medium">
        <color auto="1"/>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double">
        <color indexed="64"/>
      </right>
      <top style="thin">
        <color indexed="64"/>
      </top>
      <bottom style="medium">
        <color auto="1"/>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medium">
        <color auto="1"/>
      </bottom>
      <diagonal/>
    </border>
    <border>
      <left/>
      <right style="double">
        <color indexed="64"/>
      </right>
      <top style="thin">
        <color indexed="64"/>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style="hair">
        <color auto="1"/>
      </left>
      <right style="hair">
        <color auto="1"/>
      </right>
      <top/>
      <bottom style="thin">
        <color auto="1"/>
      </bottom>
      <diagonal/>
    </border>
    <border>
      <left style="hair">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auto="1"/>
      </top>
      <bottom style="double">
        <color indexed="64"/>
      </bottom>
      <diagonal/>
    </border>
    <border>
      <left style="thin">
        <color indexed="64"/>
      </left>
      <right style="thin">
        <color indexed="64"/>
      </right>
      <top style="thin">
        <color auto="1"/>
      </top>
      <bottom style="double">
        <color indexed="64"/>
      </bottom>
      <diagonal/>
    </border>
    <border>
      <left style="thin">
        <color indexed="64"/>
      </left>
      <right style="double">
        <color indexed="64"/>
      </right>
      <top style="thin">
        <color auto="1"/>
      </top>
      <bottom style="double">
        <color indexed="64"/>
      </bottom>
      <diagonal/>
    </border>
    <border>
      <left style="double">
        <color indexed="64"/>
      </left>
      <right style="thin">
        <color indexed="64"/>
      </right>
      <top style="thin">
        <color auto="1"/>
      </top>
      <bottom style="double">
        <color indexed="64"/>
      </bottom>
      <diagonal/>
    </border>
    <border>
      <left/>
      <right style="hair">
        <color indexed="64"/>
      </right>
      <top style="thin">
        <color auto="1"/>
      </top>
      <bottom style="double">
        <color indexed="64"/>
      </bottom>
      <diagonal/>
    </border>
    <border>
      <left style="hair">
        <color auto="1"/>
      </left>
      <right style="hair">
        <color auto="1"/>
      </right>
      <top style="thin">
        <color auto="1"/>
      </top>
      <bottom style="double">
        <color indexed="64"/>
      </bottom>
      <diagonal/>
    </border>
    <border>
      <left style="hair">
        <color indexed="64"/>
      </left>
      <right/>
      <top style="thin">
        <color auto="1"/>
      </top>
      <bottom style="double">
        <color indexed="64"/>
      </bottom>
      <diagonal/>
    </border>
    <border>
      <left style="thin">
        <color indexed="64"/>
      </left>
      <right style="medium">
        <color indexed="64"/>
      </right>
      <top style="thin">
        <color auto="1"/>
      </top>
      <bottom style="double">
        <color indexed="64"/>
      </bottom>
      <diagonal/>
    </border>
    <border>
      <left style="medium">
        <color indexed="64"/>
      </left>
      <right/>
      <top style="thin">
        <color auto="1"/>
      </top>
      <bottom style="double">
        <color indexed="64"/>
      </bottom>
      <diagonal/>
    </border>
    <border>
      <left/>
      <right style="medium">
        <color indexed="64"/>
      </right>
      <top style="thin">
        <color auto="1"/>
      </top>
      <bottom style="double">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auto="1"/>
      </top>
      <bottom style="double">
        <color indexed="64"/>
      </bottom>
      <diagonal/>
    </border>
    <border>
      <left/>
      <right/>
      <top style="dashDot">
        <color indexed="64"/>
      </top>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auto="1"/>
      </top>
      <bottom style="medium">
        <color indexed="64"/>
      </bottom>
      <diagonal/>
    </border>
    <border>
      <left style="double">
        <color indexed="64"/>
      </left>
      <right/>
      <top style="thin">
        <color auto="1"/>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ck">
        <color indexed="64"/>
      </right>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medium">
        <color indexed="64"/>
      </top>
      <bottom style="thin">
        <color indexed="64"/>
      </bottom>
      <diagonal/>
    </border>
    <border>
      <left style="thick">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style="thin">
        <color indexed="64"/>
      </left>
      <right/>
      <top style="thick">
        <color indexed="64"/>
      </top>
      <bottom style="double">
        <color indexed="64"/>
      </bottom>
      <diagonal/>
    </border>
    <border>
      <left/>
      <right style="thin">
        <color indexed="64"/>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right style="thick">
        <color indexed="64"/>
      </right>
      <top style="double">
        <color indexed="64"/>
      </top>
      <bottom style="thick">
        <color indexed="64"/>
      </bottom>
      <diagonal/>
    </border>
    <border>
      <left/>
      <right style="double">
        <color indexed="64"/>
      </right>
      <top style="thick">
        <color indexed="64"/>
      </top>
      <bottom style="double">
        <color indexed="64"/>
      </bottom>
      <diagonal/>
    </border>
    <border>
      <left style="thin">
        <color indexed="64"/>
      </left>
      <right style="double">
        <color indexed="64"/>
      </right>
      <top style="double">
        <color indexed="64"/>
      </top>
      <bottom style="thick">
        <color indexed="64"/>
      </bottom>
      <diagonal/>
    </border>
    <border>
      <left/>
      <right/>
      <top style="slantDashDot">
        <color auto="1"/>
      </top>
      <bottom/>
      <diagonal/>
    </border>
    <border>
      <left/>
      <right/>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top style="double">
        <color indexed="64"/>
      </top>
      <bottom style="medium">
        <color auto="1"/>
      </bottom>
      <diagonal/>
    </border>
    <border>
      <left/>
      <right style="double">
        <color indexed="64"/>
      </right>
      <top style="double">
        <color indexed="64"/>
      </top>
      <bottom style="medium">
        <color auto="1"/>
      </bottom>
      <diagonal/>
    </border>
    <border>
      <left/>
      <right style="thin">
        <color indexed="64"/>
      </right>
      <top style="double">
        <color indexed="64"/>
      </top>
      <bottom style="medium">
        <color auto="1"/>
      </bottom>
      <diagonal/>
    </border>
    <border>
      <left style="thin">
        <color indexed="64"/>
      </left>
      <right/>
      <top style="double">
        <color indexed="64"/>
      </top>
      <bottom style="medium">
        <color auto="1"/>
      </bottom>
      <diagonal/>
    </border>
    <border>
      <left/>
      <right style="medium">
        <color indexed="64"/>
      </right>
      <top style="double">
        <color indexed="64"/>
      </top>
      <bottom style="medium">
        <color auto="1"/>
      </bottom>
      <diagonal/>
    </border>
    <border>
      <left style="double">
        <color indexed="64"/>
      </left>
      <right/>
      <top style="double">
        <color indexed="64"/>
      </top>
      <bottom style="medium">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ck">
        <color auto="1"/>
      </left>
      <right style="thick">
        <color auto="1"/>
      </right>
      <top style="thick">
        <color auto="1"/>
      </top>
      <bottom style="thick">
        <color auto="1"/>
      </bottom>
      <diagonal/>
    </border>
    <border>
      <left style="double">
        <color indexed="64"/>
      </left>
      <right style="medium">
        <color indexed="64"/>
      </right>
      <top style="thin">
        <color auto="1"/>
      </top>
      <bottom style="double">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auto="1"/>
      </top>
      <bottom style="medium">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medium">
        <color auto="1"/>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alignment vertical="center"/>
    </xf>
    <xf numFmtId="0" fontId="3" fillId="0" borderId="0">
      <alignment vertical="center"/>
    </xf>
    <xf numFmtId="0" fontId="14" fillId="0" borderId="0"/>
  </cellStyleXfs>
  <cellXfs count="674">
    <xf numFmtId="0" fontId="0" fillId="0" borderId="0" xfId="0">
      <alignment vertical="center"/>
    </xf>
    <xf numFmtId="0" fontId="3" fillId="0" borderId="0" xfId="1" applyFont="1">
      <alignment vertical="center"/>
    </xf>
    <xf numFmtId="0" fontId="12" fillId="0" borderId="0" xfId="1" applyFont="1" applyAlignment="1">
      <alignment vertical="center"/>
    </xf>
    <xf numFmtId="0" fontId="8" fillId="0" borderId="0" xfId="1" applyFont="1" applyBorder="1" applyAlignment="1">
      <alignment vertical="center"/>
    </xf>
    <xf numFmtId="177" fontId="3" fillId="2" borderId="0" xfId="1" applyNumberFormat="1" applyFont="1" applyFill="1" applyAlignment="1" applyProtection="1">
      <alignment vertical="center" shrinkToFit="1"/>
    </xf>
    <xf numFmtId="0" fontId="3" fillId="0" borderId="0" xfId="1" applyFont="1" applyAlignment="1" applyProtection="1">
      <alignment vertical="center" shrinkToFit="1"/>
    </xf>
    <xf numFmtId="177" fontId="3" fillId="0" borderId="0" xfId="1" applyNumberFormat="1" applyFont="1" applyAlignment="1" applyProtection="1">
      <alignment vertical="center" shrinkToFit="1"/>
    </xf>
    <xf numFmtId="177" fontId="3" fillId="0" borderId="0" xfId="1" applyNumberFormat="1" applyFont="1" applyAlignment="1" applyProtection="1">
      <alignment vertical="top" shrinkToFit="1"/>
    </xf>
    <xf numFmtId="0" fontId="3" fillId="0" borderId="2" xfId="1" applyFont="1" applyBorder="1" applyAlignment="1" applyProtection="1">
      <alignment horizontal="right" vertical="center"/>
    </xf>
    <xf numFmtId="0" fontId="3" fillId="0" borderId="20" xfId="1" applyFont="1" applyBorder="1" applyAlignment="1" applyProtection="1">
      <alignment horizontal="right" vertical="center"/>
    </xf>
    <xf numFmtId="0" fontId="10" fillId="5" borderId="99" xfId="1" applyFont="1" applyFill="1" applyBorder="1" applyAlignment="1" applyProtection="1">
      <alignment horizontal="center" vertical="center" shrinkToFit="1"/>
    </xf>
    <xf numFmtId="0" fontId="10" fillId="5" borderId="101" xfId="1" applyFont="1" applyFill="1" applyBorder="1" applyAlignment="1" applyProtection="1">
      <alignment horizontal="center" vertical="center" shrinkToFit="1"/>
    </xf>
    <xf numFmtId="0" fontId="10" fillId="5" borderId="103" xfId="1" applyFont="1" applyFill="1" applyBorder="1" applyAlignment="1" applyProtection="1">
      <alignment horizontal="center" vertical="center" shrinkToFit="1"/>
    </xf>
    <xf numFmtId="0" fontId="3" fillId="3" borderId="0" xfId="1" applyFont="1" applyFill="1" applyAlignment="1" applyProtection="1">
      <alignment vertical="center" shrinkToFit="1"/>
    </xf>
    <xf numFmtId="0" fontId="3" fillId="3" borderId="0" xfId="1" applyFont="1" applyFill="1" applyAlignment="1" applyProtection="1">
      <alignment horizontal="center" vertical="center" shrinkToFit="1"/>
    </xf>
    <xf numFmtId="0" fontId="3" fillId="3" borderId="80" xfId="1" applyNumberFormat="1" applyFont="1" applyFill="1" applyBorder="1" applyAlignment="1" applyProtection="1">
      <alignment horizontal="center" vertical="center" shrinkToFit="1"/>
    </xf>
    <xf numFmtId="0" fontId="3" fillId="3" borderId="82" xfId="1" applyFont="1" applyFill="1" applyBorder="1" applyAlignment="1" applyProtection="1">
      <alignment horizontal="center" vertical="center" shrinkToFit="1"/>
    </xf>
    <xf numFmtId="0" fontId="7" fillId="0" borderId="83" xfId="1" applyFont="1" applyFill="1" applyBorder="1" applyAlignment="1" applyProtection="1">
      <alignment horizontal="center" vertical="center" shrinkToFit="1"/>
      <protection locked="0"/>
    </xf>
    <xf numFmtId="0" fontId="7" fillId="0" borderId="81" xfId="1" applyFont="1" applyFill="1" applyBorder="1" applyAlignment="1" applyProtection="1">
      <alignment horizontal="center" vertical="center" shrinkToFit="1"/>
      <protection locked="0"/>
    </xf>
    <xf numFmtId="0" fontId="7" fillId="0" borderId="84" xfId="1" applyFont="1" applyFill="1" applyBorder="1" applyAlignment="1" applyProtection="1">
      <alignment horizontal="center" vertical="center" shrinkToFit="1"/>
      <protection locked="0"/>
    </xf>
    <xf numFmtId="0" fontId="7" fillId="0" borderId="85" xfId="1" applyFont="1" applyFill="1" applyBorder="1" applyAlignment="1" applyProtection="1">
      <alignment horizontal="center" vertical="center" shrinkToFit="1"/>
      <protection locked="0"/>
    </xf>
    <xf numFmtId="0" fontId="7" fillId="0" borderId="86" xfId="1" applyFont="1" applyFill="1" applyBorder="1" applyAlignment="1" applyProtection="1">
      <alignment horizontal="center" vertical="center" shrinkToFit="1"/>
      <protection locked="0"/>
    </xf>
    <xf numFmtId="0" fontId="3" fillId="3" borderId="65" xfId="1" applyNumberFormat="1" applyFont="1" applyFill="1" applyBorder="1" applyAlignment="1" applyProtection="1">
      <alignment horizontal="center" vertical="center" shrinkToFit="1"/>
    </xf>
    <xf numFmtId="0" fontId="3" fillId="3" borderId="77" xfId="1" applyFont="1" applyFill="1" applyBorder="1" applyAlignment="1" applyProtection="1">
      <alignment horizontal="center" vertical="center" shrinkToFit="1"/>
    </xf>
    <xf numFmtId="0" fontId="7" fillId="0" borderId="70" xfId="1" applyFont="1" applyFill="1" applyBorder="1" applyAlignment="1" applyProtection="1">
      <alignment horizontal="center" vertical="center" shrinkToFit="1"/>
      <protection locked="0"/>
    </xf>
    <xf numFmtId="0" fontId="7" fillId="0" borderId="21" xfId="1" applyFont="1" applyFill="1" applyBorder="1" applyAlignment="1" applyProtection="1">
      <alignment horizontal="center" vertical="center" shrinkToFit="1"/>
      <protection locked="0"/>
    </xf>
    <xf numFmtId="0" fontId="7" fillId="0" borderId="66" xfId="1" applyFont="1" applyFill="1" applyBorder="1" applyAlignment="1" applyProtection="1">
      <alignment horizontal="center" vertical="center" shrinkToFit="1"/>
      <protection locked="0"/>
    </xf>
    <xf numFmtId="0" fontId="7" fillId="0" borderId="60" xfId="1" applyFont="1" applyFill="1" applyBorder="1" applyAlignment="1" applyProtection="1">
      <alignment horizontal="center" vertical="center" shrinkToFit="1"/>
      <protection locked="0"/>
    </xf>
    <xf numFmtId="0" fontId="7" fillId="0" borderId="45" xfId="1" applyFont="1" applyFill="1" applyBorder="1" applyAlignment="1" applyProtection="1">
      <alignment horizontal="center" vertical="center" shrinkToFit="1"/>
      <protection locked="0"/>
    </xf>
    <xf numFmtId="0" fontId="3" fillId="3" borderId="67" xfId="1" applyNumberFormat="1" applyFont="1" applyFill="1" applyBorder="1" applyAlignment="1" applyProtection="1">
      <alignment horizontal="center" vertical="center" shrinkToFit="1"/>
    </xf>
    <xf numFmtId="0" fontId="3" fillId="3" borderId="79" xfId="1" applyFont="1" applyFill="1" applyBorder="1" applyAlignment="1" applyProtection="1">
      <alignment horizontal="center" vertical="center" shrinkToFit="1"/>
    </xf>
    <xf numFmtId="0" fontId="7" fillId="0" borderId="71" xfId="1" applyFont="1" applyFill="1" applyBorder="1" applyAlignment="1" applyProtection="1">
      <alignment horizontal="center" vertical="center" shrinkToFit="1"/>
      <protection locked="0"/>
    </xf>
    <xf numFmtId="0" fontId="7" fillId="0" borderId="68" xfId="1" applyFont="1" applyFill="1" applyBorder="1" applyAlignment="1" applyProtection="1">
      <alignment horizontal="center" vertical="center" shrinkToFit="1"/>
      <protection locked="0"/>
    </xf>
    <xf numFmtId="0" fontId="7" fillId="0" borderId="69" xfId="1" applyFont="1" applyFill="1" applyBorder="1" applyAlignment="1" applyProtection="1">
      <alignment horizontal="center" vertical="center" shrinkToFit="1"/>
      <protection locked="0"/>
    </xf>
    <xf numFmtId="0" fontId="7" fillId="0" borderId="63" xfId="1" applyFont="1" applyFill="1" applyBorder="1" applyAlignment="1" applyProtection="1">
      <alignment horizontal="center" vertical="center" shrinkToFit="1"/>
      <protection locked="0"/>
    </xf>
    <xf numFmtId="0" fontId="7" fillId="0" borderId="49" xfId="1" applyFont="1" applyFill="1" applyBorder="1" applyAlignment="1" applyProtection="1">
      <alignment horizontal="center" vertical="center" shrinkToFit="1"/>
      <protection locked="0"/>
    </xf>
    <xf numFmtId="0" fontId="3" fillId="0" borderId="83" xfId="1" applyFont="1" applyFill="1" applyBorder="1" applyAlignment="1" applyProtection="1">
      <alignment horizontal="center" vertical="center" shrinkToFit="1"/>
      <protection locked="0"/>
    </xf>
    <xf numFmtId="0" fontId="3" fillId="0" borderId="81" xfId="1" applyFont="1" applyFill="1" applyBorder="1" applyAlignment="1" applyProtection="1">
      <alignment horizontal="center" vertical="center" shrinkToFit="1"/>
      <protection locked="0"/>
    </xf>
    <xf numFmtId="0" fontId="3" fillId="0" borderId="84" xfId="1" applyFont="1" applyFill="1" applyBorder="1" applyAlignment="1" applyProtection="1">
      <alignment horizontal="center" vertical="center" shrinkToFit="1"/>
      <protection locked="0"/>
    </xf>
    <xf numFmtId="0" fontId="3" fillId="0" borderId="85" xfId="1" applyFont="1" applyFill="1" applyBorder="1" applyAlignment="1" applyProtection="1">
      <alignment horizontal="center" vertical="center" shrinkToFit="1"/>
      <protection locked="0"/>
    </xf>
    <xf numFmtId="0" fontId="3" fillId="0" borderId="86" xfId="1" applyFont="1" applyFill="1" applyBorder="1" applyAlignment="1" applyProtection="1">
      <alignment horizontal="center" vertical="center" shrinkToFit="1"/>
      <protection locked="0"/>
    </xf>
    <xf numFmtId="0" fontId="3" fillId="0" borderId="70" xfId="1" applyFont="1" applyFill="1" applyBorder="1" applyAlignment="1" applyProtection="1">
      <alignment horizontal="center" vertical="center" shrinkToFit="1"/>
      <protection locked="0"/>
    </xf>
    <xf numFmtId="0" fontId="3" fillId="0" borderId="21" xfId="1" applyFont="1" applyFill="1" applyBorder="1" applyAlignment="1" applyProtection="1">
      <alignment horizontal="center" vertical="center" shrinkToFit="1"/>
      <protection locked="0"/>
    </xf>
    <xf numFmtId="0" fontId="3" fillId="0" borderId="66" xfId="1" applyFont="1" applyFill="1" applyBorder="1" applyAlignment="1" applyProtection="1">
      <alignment horizontal="center" vertical="center" shrinkToFit="1"/>
      <protection locked="0"/>
    </xf>
    <xf numFmtId="0" fontId="3" fillId="0" borderId="60" xfId="1" applyFont="1" applyFill="1" applyBorder="1" applyAlignment="1" applyProtection="1">
      <alignment horizontal="center" vertical="center" shrinkToFit="1"/>
      <protection locked="0"/>
    </xf>
    <xf numFmtId="0" fontId="3" fillId="0" borderId="45" xfId="1" applyFont="1" applyFill="1" applyBorder="1" applyAlignment="1" applyProtection="1">
      <alignment horizontal="center" vertical="center" shrinkToFit="1"/>
      <protection locked="0"/>
    </xf>
    <xf numFmtId="0" fontId="3" fillId="0" borderId="71" xfId="1" applyFont="1" applyFill="1" applyBorder="1" applyAlignment="1" applyProtection="1">
      <alignment horizontal="center" vertical="center" shrinkToFit="1"/>
      <protection locked="0"/>
    </xf>
    <xf numFmtId="0" fontId="3" fillId="0" borderId="68" xfId="1" applyFont="1" applyFill="1" applyBorder="1" applyAlignment="1" applyProtection="1">
      <alignment horizontal="center" vertical="center" shrinkToFit="1"/>
      <protection locked="0"/>
    </xf>
    <xf numFmtId="0" fontId="3" fillId="0" borderId="69" xfId="1" applyFont="1" applyFill="1" applyBorder="1" applyAlignment="1" applyProtection="1">
      <alignment horizontal="center" vertical="center" shrinkToFit="1"/>
      <protection locked="0"/>
    </xf>
    <xf numFmtId="0" fontId="3" fillId="0" borderId="63" xfId="1" applyFont="1" applyFill="1" applyBorder="1" applyAlignment="1" applyProtection="1">
      <alignment horizontal="center" vertical="center" shrinkToFit="1"/>
      <protection locked="0"/>
    </xf>
    <xf numFmtId="0" fontId="3" fillId="0" borderId="49" xfId="1" applyFont="1" applyFill="1" applyBorder="1" applyAlignment="1" applyProtection="1">
      <alignment horizontal="center" vertical="center" shrinkToFit="1"/>
      <protection locked="0"/>
    </xf>
    <xf numFmtId="0" fontId="3" fillId="0" borderId="0" xfId="1" applyFont="1" applyAlignment="1" applyProtection="1">
      <alignment horizontal="center" vertical="center" shrinkToFit="1"/>
    </xf>
    <xf numFmtId="0" fontId="12" fillId="0" borderId="0" xfId="1" applyFont="1" applyAlignment="1">
      <alignment horizontal="center" vertical="center"/>
    </xf>
    <xf numFmtId="14" fontId="3" fillId="0" borderId="0" xfId="1" applyNumberFormat="1" applyFont="1" applyAlignment="1" applyProtection="1">
      <alignment vertical="center" shrinkToFit="1"/>
    </xf>
    <xf numFmtId="0" fontId="8" fillId="0" borderId="82" xfId="1" applyFont="1" applyFill="1" applyBorder="1" applyAlignment="1" applyProtection="1">
      <alignment horizontal="center" vertical="center" shrinkToFit="1"/>
      <protection locked="0"/>
    </xf>
    <xf numFmtId="0" fontId="8" fillId="0" borderId="77" xfId="1" applyFont="1" applyFill="1" applyBorder="1" applyAlignment="1" applyProtection="1">
      <alignment horizontal="center" vertical="center" shrinkToFit="1"/>
      <protection locked="0"/>
    </xf>
    <xf numFmtId="0" fontId="8" fillId="0" borderId="79" xfId="1" applyFont="1" applyFill="1" applyBorder="1" applyAlignment="1" applyProtection="1">
      <alignment horizontal="center" vertical="center" shrinkToFit="1"/>
      <protection locked="0"/>
    </xf>
    <xf numFmtId="0" fontId="8" fillId="3" borderId="0" xfId="1" applyFont="1" applyFill="1" applyBorder="1" applyAlignment="1" applyProtection="1">
      <alignment horizontal="right" vertical="center" wrapText="1" shrinkToFit="1"/>
    </xf>
    <xf numFmtId="0" fontId="3" fillId="0" borderId="21" xfId="1" applyFont="1" applyBorder="1" applyAlignment="1" applyProtection="1">
      <alignment horizontal="center" vertical="center" shrinkToFit="1"/>
    </xf>
    <xf numFmtId="0" fontId="8" fillId="0" borderId="72" xfId="1" applyFont="1" applyBorder="1" applyAlignment="1" applyProtection="1">
      <alignment horizontal="center" vertical="center" shrinkToFit="1"/>
    </xf>
    <xf numFmtId="0" fontId="8" fillId="0" borderId="21" xfId="1" applyFont="1" applyBorder="1" applyAlignment="1" applyProtection="1">
      <alignment horizontal="center" vertical="center"/>
    </xf>
    <xf numFmtId="0" fontId="8" fillId="0" borderId="74" xfId="1" applyFont="1" applyBorder="1" applyAlignment="1" applyProtection="1">
      <alignment horizontal="center" vertical="center"/>
    </xf>
    <xf numFmtId="0" fontId="8" fillId="0" borderId="68" xfId="1" applyFont="1" applyBorder="1" applyAlignment="1" applyProtection="1">
      <alignment horizontal="center" vertical="center"/>
    </xf>
    <xf numFmtId="0" fontId="8" fillId="0" borderId="75" xfId="1" applyFont="1" applyBorder="1" applyAlignment="1" applyProtection="1">
      <alignment horizontal="center" vertical="center"/>
    </xf>
    <xf numFmtId="0" fontId="7" fillId="3" borderId="117" xfId="1" applyNumberFormat="1" applyFont="1" applyFill="1" applyBorder="1" applyAlignment="1" applyProtection="1">
      <alignment horizontal="center" vertical="center" shrinkToFit="1"/>
    </xf>
    <xf numFmtId="0" fontId="7" fillId="3" borderId="118" xfId="1" applyNumberFormat="1" applyFont="1" applyFill="1" applyBorder="1" applyAlignment="1" applyProtection="1">
      <alignment horizontal="center" vertical="center" shrinkToFit="1"/>
    </xf>
    <xf numFmtId="0" fontId="7" fillId="3" borderId="115" xfId="1" applyNumberFormat="1" applyFont="1" applyFill="1" applyBorder="1" applyAlignment="1" applyProtection="1">
      <alignment horizontal="center" vertical="center" shrinkToFit="1"/>
    </xf>
    <xf numFmtId="0" fontId="3" fillId="3" borderId="117" xfId="1" applyNumberFormat="1" applyFont="1" applyFill="1" applyBorder="1" applyAlignment="1" applyProtection="1">
      <alignment horizontal="center" vertical="center" shrinkToFit="1"/>
    </xf>
    <xf numFmtId="0" fontId="3" fillId="3" borderId="118" xfId="1" applyNumberFormat="1" applyFont="1" applyFill="1" applyBorder="1" applyAlignment="1" applyProtection="1">
      <alignment horizontal="center" vertical="center" shrinkToFit="1"/>
    </xf>
    <xf numFmtId="0" fontId="3" fillId="3" borderId="115" xfId="1" applyNumberFormat="1" applyFont="1" applyFill="1" applyBorder="1" applyAlignment="1" applyProtection="1">
      <alignment horizontal="center" vertical="center" shrinkToFit="1"/>
    </xf>
    <xf numFmtId="0" fontId="7" fillId="3" borderId="118" xfId="1" applyFont="1" applyFill="1" applyBorder="1" applyAlignment="1" applyProtection="1">
      <alignment horizontal="center" vertical="center" shrinkToFit="1"/>
    </xf>
    <xf numFmtId="0" fontId="7" fillId="3" borderId="119" xfId="1" applyFont="1" applyFill="1" applyBorder="1" applyAlignment="1" applyProtection="1">
      <alignment horizontal="center" vertical="center" shrinkToFit="1"/>
    </xf>
    <xf numFmtId="0" fontId="7" fillId="3" borderId="7" xfId="1" applyFont="1" applyFill="1" applyBorder="1" applyAlignment="1" applyProtection="1">
      <alignment horizontal="center" vertical="center" shrinkToFit="1"/>
    </xf>
    <xf numFmtId="0" fontId="7" fillId="3" borderId="115" xfId="1" applyFont="1" applyFill="1" applyBorder="1" applyAlignment="1" applyProtection="1">
      <alignment horizontal="center" vertical="center" shrinkToFit="1"/>
    </xf>
    <xf numFmtId="0" fontId="3" fillId="3" borderId="117" xfId="1" applyFont="1" applyFill="1" applyBorder="1" applyAlignment="1" applyProtection="1">
      <alignment horizontal="center" vertical="center" shrinkToFit="1"/>
    </xf>
    <xf numFmtId="0" fontId="3" fillId="3" borderId="118" xfId="1" applyFont="1" applyFill="1" applyBorder="1" applyAlignment="1" applyProtection="1">
      <alignment horizontal="center" vertical="center" shrinkToFit="1"/>
    </xf>
    <xf numFmtId="0" fontId="3" fillId="3" borderId="115" xfId="1" applyFont="1" applyFill="1" applyBorder="1" applyAlignment="1" applyProtection="1">
      <alignment horizontal="center" vertical="center" shrinkToFit="1"/>
    </xf>
    <xf numFmtId="0" fontId="8" fillId="0" borderId="65" xfId="1" applyFont="1" applyBorder="1" applyAlignment="1" applyProtection="1">
      <alignment horizontal="center" vertical="center" shrinkToFit="1"/>
    </xf>
    <xf numFmtId="0" fontId="8" fillId="0" borderId="135" xfId="1" applyFont="1" applyBorder="1" applyAlignment="1" applyProtection="1">
      <alignment horizontal="center" vertical="center" shrinkToFit="1"/>
    </xf>
    <xf numFmtId="0" fontId="8" fillId="0" borderId="67" xfId="1" applyFont="1" applyBorder="1" applyAlignment="1" applyProtection="1">
      <alignment horizontal="center" vertical="center" shrinkToFit="1"/>
    </xf>
    <xf numFmtId="0" fontId="13" fillId="0" borderId="21" xfId="1" applyNumberFormat="1" applyFont="1" applyBorder="1" applyAlignment="1" applyProtection="1">
      <alignment horizontal="center" vertical="center"/>
    </xf>
    <xf numFmtId="0" fontId="13" fillId="0" borderId="21" xfId="1" applyNumberFormat="1" applyFont="1" applyBorder="1" applyAlignment="1" applyProtection="1">
      <alignment horizontal="center" vertical="center" shrinkToFit="1"/>
    </xf>
    <xf numFmtId="0" fontId="13" fillId="0" borderId="136" xfId="1" applyNumberFormat="1" applyFont="1" applyBorder="1" applyAlignment="1" applyProtection="1">
      <alignment horizontal="center" vertical="center" shrinkToFit="1"/>
    </xf>
    <xf numFmtId="0" fontId="13" fillId="0" borderId="68" xfId="1" applyNumberFormat="1" applyFont="1" applyBorder="1" applyAlignment="1" applyProtection="1">
      <alignment horizontal="center" vertical="center" shrinkToFit="1"/>
    </xf>
    <xf numFmtId="0" fontId="16" fillId="4" borderId="0" xfId="1" applyFont="1" applyFill="1" applyAlignment="1" applyProtection="1">
      <alignment horizontal="left" vertical="top" wrapText="1" shrinkToFit="1"/>
    </xf>
    <xf numFmtId="0" fontId="8" fillId="3" borderId="133" xfId="1" applyNumberFormat="1" applyFont="1" applyFill="1" applyBorder="1" applyAlignment="1" applyProtection="1">
      <alignment vertical="center" wrapText="1" shrinkToFit="1"/>
    </xf>
    <xf numFmtId="0" fontId="8" fillId="3" borderId="129" xfId="1" applyNumberFormat="1" applyFont="1" applyFill="1" applyBorder="1" applyAlignment="1" applyProtection="1">
      <alignment horizontal="right" vertical="center" wrapText="1" shrinkToFit="1"/>
    </xf>
    <xf numFmtId="0" fontId="3" fillId="0" borderId="2" xfId="1" applyFont="1" applyBorder="1" applyAlignment="1" applyProtection="1">
      <alignment vertical="center" shrinkToFit="1"/>
    </xf>
    <xf numFmtId="0" fontId="7" fillId="0" borderId="4" xfId="1" applyFont="1" applyBorder="1" applyAlignment="1" applyProtection="1">
      <alignment vertical="center" shrinkToFit="1"/>
    </xf>
    <xf numFmtId="0" fontId="9" fillId="0" borderId="0" xfId="1" applyFont="1" applyAlignment="1">
      <alignment horizontal="center" vertical="center"/>
    </xf>
    <xf numFmtId="0" fontId="8" fillId="0" borderId="0" xfId="1" applyFont="1" applyAlignment="1">
      <alignment horizontal="center" vertical="center"/>
    </xf>
    <xf numFmtId="0" fontId="31" fillId="0" borderId="4" xfId="1" applyFont="1" applyBorder="1" applyAlignment="1" applyProtection="1">
      <alignment horizontal="center" vertical="center" shrinkToFit="1"/>
    </xf>
    <xf numFmtId="0" fontId="3" fillId="3" borderId="89" xfId="1" applyFont="1" applyFill="1" applyBorder="1" applyAlignment="1" applyProtection="1">
      <alignment horizontal="center" vertical="center" shrinkToFit="1"/>
    </xf>
    <xf numFmtId="0" fontId="7" fillId="3" borderId="90" xfId="1" applyFont="1" applyFill="1" applyBorder="1" applyAlignment="1" applyProtection="1">
      <alignment horizontal="center" vertical="center" shrinkToFit="1"/>
    </xf>
    <xf numFmtId="0" fontId="24" fillId="7" borderId="0" xfId="1" applyFont="1" applyFill="1" applyBorder="1" applyAlignment="1" applyProtection="1">
      <alignment horizontal="center" vertical="center" shrinkToFit="1"/>
    </xf>
    <xf numFmtId="176" fontId="3" fillId="7" borderId="94" xfId="1" applyNumberFormat="1" applyFont="1" applyFill="1" applyBorder="1" applyAlignment="1" applyProtection="1">
      <alignment horizontal="center" vertical="center" shrinkToFit="1"/>
    </xf>
    <xf numFmtId="176" fontId="3" fillId="7" borderId="95" xfId="1" applyNumberFormat="1" applyFont="1" applyFill="1" applyBorder="1" applyAlignment="1" applyProtection="1">
      <alignment horizontal="center" vertical="center" shrinkToFit="1"/>
    </xf>
    <xf numFmtId="176" fontId="3" fillId="7" borderId="93" xfId="1" applyNumberFormat="1" applyFont="1" applyFill="1" applyBorder="1" applyAlignment="1" applyProtection="1">
      <alignment vertical="center" shrinkToFit="1"/>
    </xf>
    <xf numFmtId="0" fontId="8" fillId="0" borderId="136" xfId="1" applyFont="1" applyBorder="1" applyAlignment="1" applyProtection="1">
      <alignment horizontal="center" vertical="center"/>
    </xf>
    <xf numFmtId="0" fontId="8" fillId="0" borderId="185" xfId="1" applyFont="1" applyBorder="1" applyAlignment="1" applyProtection="1">
      <alignment horizontal="center" vertical="center"/>
    </xf>
    <xf numFmtId="0" fontId="3" fillId="4" borderId="0" xfId="1" applyFont="1" applyFill="1" applyAlignment="1" applyProtection="1">
      <alignment vertical="center" shrinkToFit="1"/>
    </xf>
    <xf numFmtId="14" fontId="35" fillId="4" borderId="0" xfId="1" applyNumberFormat="1" applyFont="1" applyFill="1" applyBorder="1" applyAlignment="1" applyProtection="1">
      <alignment horizontal="center" vertical="center" shrinkToFit="1"/>
    </xf>
    <xf numFmtId="49" fontId="27" fillId="8" borderId="0" xfId="1" applyNumberFormat="1" applyFont="1" applyFill="1" applyBorder="1" applyAlignment="1" applyProtection="1">
      <alignment horizontal="center" vertical="center" shrinkToFit="1"/>
    </xf>
    <xf numFmtId="0" fontId="8" fillId="4" borderId="172" xfId="1" applyFont="1" applyFill="1" applyBorder="1" applyAlignment="1" applyProtection="1">
      <alignment horizontal="left" vertical="top" wrapText="1" shrinkToFit="1"/>
    </xf>
    <xf numFmtId="0" fontId="16" fillId="4" borderId="0" xfId="1" applyFont="1" applyFill="1" applyBorder="1" applyAlignment="1" applyProtection="1">
      <alignment horizontal="left" vertical="center" wrapText="1" shrinkToFit="1"/>
    </xf>
    <xf numFmtId="0" fontId="0" fillId="0" borderId="0" xfId="0" applyBorder="1">
      <alignment vertical="center"/>
    </xf>
    <xf numFmtId="0" fontId="42" fillId="8" borderId="0" xfId="0" applyFont="1" applyFill="1" applyBorder="1">
      <alignment vertical="center"/>
    </xf>
    <xf numFmtId="0" fontId="43" fillId="8" borderId="0" xfId="0" applyFont="1" applyFill="1" applyBorder="1" applyAlignment="1">
      <alignment horizontal="left" vertical="top" wrapText="1"/>
    </xf>
    <xf numFmtId="0" fontId="8" fillId="8" borderId="0" xfId="1" applyFont="1" applyFill="1" applyBorder="1" applyAlignment="1" applyProtection="1">
      <alignment horizontal="left" vertical="top" wrapText="1" shrinkToFit="1"/>
    </xf>
    <xf numFmtId="0" fontId="16" fillId="9" borderId="0" xfId="1" applyFont="1" applyFill="1" applyBorder="1" applyAlignment="1" applyProtection="1">
      <alignment horizontal="left" vertical="center" wrapText="1" shrinkToFit="1"/>
    </xf>
    <xf numFmtId="0" fontId="8" fillId="9" borderId="0" xfId="1" applyFont="1" applyFill="1" applyBorder="1" applyAlignment="1" applyProtection="1">
      <alignment horizontal="left" vertical="top" wrapText="1" shrinkToFit="1"/>
    </xf>
    <xf numFmtId="0" fontId="45" fillId="10" borderId="0" xfId="0" applyFont="1" applyFill="1" applyBorder="1">
      <alignment vertical="center"/>
    </xf>
    <xf numFmtId="0" fontId="43" fillId="10" borderId="0" xfId="0" applyFont="1" applyFill="1" applyBorder="1" applyAlignment="1">
      <alignment vertical="top" wrapText="1"/>
    </xf>
    <xf numFmtId="0" fontId="45" fillId="11" borderId="0" xfId="0" applyFont="1" applyFill="1" applyBorder="1">
      <alignment vertical="center"/>
    </xf>
    <xf numFmtId="0" fontId="8" fillId="11" borderId="0" xfId="1" applyFont="1" applyFill="1" applyBorder="1" applyAlignment="1" applyProtection="1">
      <alignment horizontal="left" vertical="top" wrapText="1" shrinkToFit="1"/>
    </xf>
    <xf numFmtId="0" fontId="45" fillId="8" borderId="0" xfId="0" applyFont="1" applyFill="1" applyBorder="1">
      <alignment vertical="center"/>
    </xf>
    <xf numFmtId="0" fontId="10" fillId="9" borderId="0" xfId="1" applyFont="1" applyFill="1" applyBorder="1" applyAlignment="1" applyProtection="1">
      <alignment horizontal="center" shrinkToFit="1"/>
    </xf>
    <xf numFmtId="0" fontId="31" fillId="9" borderId="0" xfId="1" applyFont="1" applyFill="1" applyBorder="1" applyAlignment="1" applyProtection="1">
      <alignment horizontal="center" vertical="center" shrinkToFit="1"/>
    </xf>
    <xf numFmtId="0" fontId="10" fillId="9" borderId="0" xfId="1" applyNumberFormat="1" applyFont="1" applyFill="1" applyBorder="1" applyAlignment="1" applyProtection="1">
      <alignment horizontal="right" vertical="center" shrinkToFit="1"/>
    </xf>
    <xf numFmtId="49" fontId="27" fillId="9" borderId="0" xfId="1" applyNumberFormat="1" applyFont="1" applyFill="1" applyBorder="1" applyAlignment="1" applyProtection="1">
      <alignment vertical="center" shrinkToFit="1"/>
    </xf>
    <xf numFmtId="49" fontId="10" fillId="9" borderId="0" xfId="1" applyNumberFormat="1" applyFont="1" applyFill="1" applyBorder="1" applyAlignment="1" applyProtection="1">
      <alignment horizontal="center" vertical="center" shrinkToFit="1"/>
    </xf>
    <xf numFmtId="49" fontId="16" fillId="9" borderId="2" xfId="1" applyNumberFormat="1" applyFont="1" applyFill="1" applyBorder="1" applyAlignment="1" applyProtection="1">
      <alignment horizontal="center" vertical="center" shrinkToFit="1"/>
    </xf>
    <xf numFmtId="0" fontId="24" fillId="9" borderId="0" xfId="1" applyFont="1" applyFill="1" applyBorder="1" applyAlignment="1" applyProtection="1">
      <alignment vertical="center" shrinkToFit="1"/>
    </xf>
    <xf numFmtId="0" fontId="8" fillId="9" borderId="2" xfId="1" applyFont="1" applyFill="1" applyBorder="1" applyAlignment="1" applyProtection="1">
      <alignment vertical="center" shrinkToFit="1"/>
    </xf>
    <xf numFmtId="0" fontId="8" fillId="9" borderId="0" xfId="1" applyFont="1" applyFill="1" applyAlignment="1" applyProtection="1">
      <alignment vertical="center" shrinkToFit="1"/>
    </xf>
    <xf numFmtId="0" fontId="32" fillId="9" borderId="0" xfId="1" applyFont="1" applyFill="1" applyBorder="1" applyAlignment="1" applyProtection="1">
      <alignment horizontal="center" vertical="center" shrinkToFit="1"/>
    </xf>
    <xf numFmtId="0" fontId="32" fillId="9" borderId="0" xfId="1" applyFont="1" applyFill="1" applyAlignment="1" applyProtection="1">
      <alignment horizontal="center" vertical="center" shrinkToFit="1"/>
    </xf>
    <xf numFmtId="0" fontId="32" fillId="9" borderId="10" xfId="1" applyFont="1" applyFill="1" applyBorder="1" applyAlignment="1" applyProtection="1">
      <alignment horizontal="center" vertical="center" shrinkToFit="1"/>
    </xf>
    <xf numFmtId="0" fontId="3" fillId="12" borderId="0" xfId="1" applyFont="1" applyFill="1" applyAlignment="1" applyProtection="1">
      <alignment vertical="center" shrinkToFit="1"/>
    </xf>
    <xf numFmtId="0" fontId="16" fillId="12" borderId="0" xfId="1" applyFont="1" applyFill="1" applyBorder="1" applyAlignment="1" applyProtection="1">
      <alignment vertical="center" wrapText="1" shrinkToFit="1"/>
    </xf>
    <xf numFmtId="0" fontId="7" fillId="12" borderId="0" xfId="1" applyFont="1" applyFill="1" applyBorder="1" applyAlignment="1" applyProtection="1">
      <alignment vertical="center" shrinkToFit="1"/>
    </xf>
    <xf numFmtId="0" fontId="8" fillId="12" borderId="0" xfId="1" applyFont="1" applyFill="1" applyBorder="1" applyAlignment="1" applyProtection="1">
      <alignment horizontal="right" vertical="center" shrinkToFit="1"/>
    </xf>
    <xf numFmtId="0" fontId="3" fillId="12" borderId="0" xfId="1" applyFont="1" applyFill="1" applyAlignment="1" applyProtection="1">
      <alignment horizontal="center" vertical="center" shrinkToFit="1"/>
    </xf>
    <xf numFmtId="0" fontId="3" fillId="12" borderId="80" xfId="1" applyNumberFormat="1" applyFont="1" applyFill="1" applyBorder="1" applyAlignment="1" applyProtection="1">
      <alignment horizontal="center" vertical="center" shrinkToFit="1"/>
    </xf>
    <xf numFmtId="0" fontId="11" fillId="12" borderId="81" xfId="1" applyFont="1" applyFill="1" applyBorder="1" applyAlignment="1" applyProtection="1">
      <alignment horizontal="left" vertical="center" shrinkToFit="1"/>
    </xf>
    <xf numFmtId="0" fontId="11" fillId="12" borderId="25" xfId="1" applyFont="1" applyFill="1" applyBorder="1" applyAlignment="1" applyProtection="1">
      <alignment horizontal="center" vertical="center" shrinkToFit="1"/>
    </xf>
    <xf numFmtId="0" fontId="3" fillId="12" borderId="65" xfId="1" applyNumberFormat="1" applyFont="1" applyFill="1" applyBorder="1" applyAlignment="1" applyProtection="1">
      <alignment horizontal="center" vertical="center" shrinkToFit="1"/>
    </xf>
    <xf numFmtId="0" fontId="11" fillId="12" borderId="21" xfId="1" applyFont="1" applyFill="1" applyBorder="1" applyAlignment="1" applyProtection="1">
      <alignment horizontal="left" vertical="center" shrinkToFit="1"/>
    </xf>
    <xf numFmtId="0" fontId="11" fillId="12" borderId="76" xfId="1" applyFont="1" applyFill="1" applyBorder="1" applyAlignment="1" applyProtection="1">
      <alignment horizontal="center" vertical="center" shrinkToFit="1"/>
    </xf>
    <xf numFmtId="0" fontId="3" fillId="12" borderId="67" xfId="1" applyNumberFormat="1" applyFont="1" applyFill="1" applyBorder="1" applyAlignment="1" applyProtection="1">
      <alignment horizontal="center" vertical="center" shrinkToFit="1"/>
    </xf>
    <xf numFmtId="0" fontId="11" fillId="12" borderId="68" xfId="1" applyFont="1" applyFill="1" applyBorder="1" applyAlignment="1" applyProtection="1">
      <alignment horizontal="left" vertical="center" shrinkToFit="1"/>
    </xf>
    <xf numFmtId="0" fontId="11" fillId="12" borderId="78" xfId="1" applyFont="1" applyFill="1" applyBorder="1" applyAlignment="1" applyProtection="1">
      <alignment horizontal="center" vertical="center" shrinkToFit="1"/>
    </xf>
    <xf numFmtId="0" fontId="3" fillId="12" borderId="25" xfId="1" applyFont="1" applyFill="1" applyBorder="1" applyAlignment="1" applyProtection="1">
      <alignment horizontal="center" vertical="center" shrinkToFit="1"/>
    </xf>
    <xf numFmtId="0" fontId="3" fillId="12" borderId="76" xfId="1" applyFont="1" applyFill="1" applyBorder="1" applyAlignment="1" applyProtection="1">
      <alignment horizontal="center" vertical="center" shrinkToFit="1"/>
    </xf>
    <xf numFmtId="0" fontId="11" fillId="12" borderId="76" xfId="1" applyFont="1" applyFill="1" applyBorder="1" applyAlignment="1" applyProtection="1">
      <alignment horizontal="center" vertical="center" textRotation="255" shrinkToFit="1"/>
    </xf>
    <xf numFmtId="0" fontId="11" fillId="12" borderId="78" xfId="1" applyFont="1" applyFill="1" applyBorder="1" applyAlignment="1" applyProtection="1">
      <alignment horizontal="center" vertical="center" textRotation="255" shrinkToFit="1"/>
    </xf>
    <xf numFmtId="0" fontId="7" fillId="12" borderId="80" xfId="1" applyFont="1" applyFill="1" applyBorder="1" applyAlignment="1" applyProtection="1">
      <alignment vertical="center" shrinkToFit="1"/>
    </xf>
    <xf numFmtId="0" fontId="7" fillId="12" borderId="88" xfId="1" applyFont="1" applyFill="1" applyBorder="1" applyAlignment="1" applyProtection="1">
      <alignment vertical="center" shrinkToFit="1"/>
    </xf>
    <xf numFmtId="0" fontId="7" fillId="12" borderId="65" xfId="1" applyFont="1" applyFill="1" applyBorder="1" applyAlignment="1" applyProtection="1">
      <alignment vertical="center" shrinkToFit="1"/>
    </xf>
    <xf numFmtId="0" fontId="7" fillId="12" borderId="74" xfId="1" applyFont="1" applyFill="1" applyBorder="1" applyAlignment="1" applyProtection="1">
      <alignment vertical="center" shrinkToFit="1"/>
    </xf>
    <xf numFmtId="0" fontId="7" fillId="12" borderId="67" xfId="1" applyFont="1" applyFill="1" applyBorder="1" applyAlignment="1" applyProtection="1">
      <alignment vertical="center" shrinkToFit="1"/>
    </xf>
    <xf numFmtId="0" fontId="7" fillId="12" borderId="75" xfId="1" applyFont="1" applyFill="1" applyBorder="1" applyAlignment="1" applyProtection="1">
      <alignment vertical="center" shrinkToFit="1"/>
    </xf>
    <xf numFmtId="0" fontId="3" fillId="0" borderId="0" xfId="1" applyFont="1" applyProtection="1">
      <alignment vertical="center"/>
      <protection locked="0"/>
    </xf>
    <xf numFmtId="0" fontId="7" fillId="0" borderId="0" xfId="1" applyFont="1" applyBorder="1" applyAlignment="1" applyProtection="1">
      <alignment vertical="center"/>
      <protection locked="0"/>
    </xf>
    <xf numFmtId="0" fontId="8" fillId="0" borderId="0" xfId="1" applyFont="1" applyAlignment="1" applyProtection="1">
      <alignment vertical="center"/>
      <protection locked="0"/>
    </xf>
    <xf numFmtId="0" fontId="12" fillId="0" borderId="26" xfId="1" applyFont="1" applyBorder="1" applyProtection="1">
      <alignment vertical="center"/>
      <protection locked="0"/>
    </xf>
    <xf numFmtId="0" fontId="3" fillId="0" borderId="26" xfId="1" applyFont="1" applyBorder="1" applyProtection="1">
      <alignment vertical="center"/>
      <protection locked="0"/>
    </xf>
    <xf numFmtId="0" fontId="8" fillId="0" borderId="0" xfId="1" applyFont="1" applyBorder="1" applyAlignment="1" applyProtection="1">
      <alignment vertical="center"/>
      <protection locked="0"/>
    </xf>
    <xf numFmtId="0" fontId="8" fillId="0" borderId="0" xfId="1" applyFont="1" applyProtection="1">
      <alignment vertical="center"/>
      <protection locked="0"/>
    </xf>
    <xf numFmtId="0" fontId="12" fillId="0" borderId="19" xfId="1" applyFont="1" applyBorder="1" applyAlignment="1" applyProtection="1">
      <alignment horizontal="center" vertical="center"/>
      <protection locked="0"/>
    </xf>
    <xf numFmtId="0" fontId="3" fillId="0" borderId="18" xfId="1" applyFont="1" applyBorder="1" applyProtection="1">
      <alignment vertical="center"/>
      <protection locked="0"/>
    </xf>
    <xf numFmtId="0" fontId="3" fillId="0" borderId="19" xfId="1" applyFont="1" applyBorder="1" applyProtection="1">
      <alignment vertical="center"/>
      <protection locked="0"/>
    </xf>
    <xf numFmtId="0" fontId="12" fillId="0" borderId="20" xfId="1" applyFont="1" applyBorder="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9" fillId="0" borderId="110" xfId="1" applyFont="1" applyBorder="1" applyAlignment="1" applyProtection="1">
      <alignment horizontal="center" vertical="center"/>
      <protection locked="0"/>
    </xf>
    <xf numFmtId="0" fontId="12" fillId="0" borderId="110" xfId="1" applyFont="1" applyBorder="1" applyAlignment="1" applyProtection="1">
      <alignment horizontal="center" vertical="center"/>
      <protection locked="0"/>
    </xf>
    <xf numFmtId="0" fontId="12" fillId="0" borderId="110" xfId="1" applyFont="1" applyBorder="1" applyAlignment="1" applyProtection="1">
      <alignment vertical="center"/>
      <protection locked="0"/>
    </xf>
    <xf numFmtId="0" fontId="9" fillId="0" borderId="0" xfId="1" applyFont="1" applyAlignment="1" applyProtection="1">
      <alignment horizontal="center" vertical="center"/>
      <protection locked="0"/>
    </xf>
    <xf numFmtId="0" fontId="12" fillId="0" borderId="0" xfId="1" applyFont="1" applyAlignment="1" applyProtection="1">
      <alignment horizontal="center" vertical="center"/>
      <protection locked="0"/>
    </xf>
    <xf numFmtId="0" fontId="8" fillId="0" borderId="0" xfId="1" applyFont="1" applyAlignment="1" applyProtection="1">
      <alignment horizontal="center" vertical="center"/>
      <protection locked="0"/>
    </xf>
    <xf numFmtId="0" fontId="12" fillId="0" borderId="0" xfId="1" applyFont="1" applyAlignment="1" applyProtection="1">
      <alignment vertical="center"/>
      <protection locked="0"/>
    </xf>
    <xf numFmtId="0" fontId="10"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8" fillId="0" borderId="26" xfId="1" applyFont="1" applyBorder="1" applyAlignment="1" applyProtection="1">
      <alignment horizontal="center" vertical="center"/>
      <protection locked="0"/>
    </xf>
    <xf numFmtId="0" fontId="8" fillId="0" borderId="26" xfId="1" applyFont="1" applyBorder="1" applyAlignment="1" applyProtection="1">
      <alignment vertical="center"/>
      <protection locked="0"/>
    </xf>
    <xf numFmtId="0" fontId="3" fillId="0" borderId="0" xfId="1" applyFont="1" applyProtection="1">
      <alignment vertical="center"/>
    </xf>
    <xf numFmtId="0" fontId="8" fillId="4" borderId="0" xfId="1" applyFont="1" applyFill="1" applyBorder="1" applyAlignment="1" applyProtection="1">
      <alignment horizontal="center" vertical="center" shrinkToFit="1"/>
    </xf>
    <xf numFmtId="0" fontId="12" fillId="0" borderId="0" xfId="1" applyFont="1" applyAlignment="1" applyProtection="1">
      <alignment vertical="center"/>
    </xf>
    <xf numFmtId="0" fontId="12" fillId="3" borderId="0" xfId="1" applyFont="1" applyFill="1" applyAlignment="1" applyProtection="1">
      <alignment vertical="center"/>
    </xf>
    <xf numFmtId="0" fontId="12" fillId="3" borderId="0" xfId="1" applyNumberFormat="1" applyFont="1" applyFill="1" applyAlignment="1" applyProtection="1">
      <alignment vertical="center"/>
    </xf>
    <xf numFmtId="0" fontId="9" fillId="3" borderId="0" xfId="1" applyNumberFormat="1" applyFont="1" applyFill="1" applyAlignment="1" applyProtection="1">
      <alignment horizontal="center" vertical="center"/>
    </xf>
    <xf numFmtId="14" fontId="12" fillId="3" borderId="0" xfId="1" applyNumberFormat="1" applyFont="1" applyFill="1" applyAlignment="1" applyProtection="1">
      <alignment vertical="center"/>
    </xf>
    <xf numFmtId="0" fontId="12" fillId="3" borderId="0" xfId="1" applyFont="1" applyFill="1" applyAlignment="1" applyProtection="1">
      <alignment horizontal="center" vertical="center"/>
    </xf>
    <xf numFmtId="0" fontId="12" fillId="4" borderId="137" xfId="1" applyFont="1" applyFill="1" applyBorder="1" applyAlignment="1" applyProtection="1">
      <alignment vertical="center"/>
    </xf>
    <xf numFmtId="0" fontId="12" fillId="4" borderId="0" xfId="1" applyFont="1" applyFill="1" applyBorder="1" applyAlignment="1" applyProtection="1">
      <alignment vertical="center"/>
    </xf>
    <xf numFmtId="14" fontId="3" fillId="0" borderId="0" xfId="1" applyNumberFormat="1" applyFont="1" applyProtection="1">
      <alignment vertical="center"/>
    </xf>
    <xf numFmtId="0" fontId="7" fillId="3" borderId="92" xfId="1" applyFont="1" applyFill="1" applyBorder="1" applyAlignment="1" applyProtection="1">
      <alignment horizontal="center" vertical="center"/>
    </xf>
    <xf numFmtId="0" fontId="0" fillId="0" borderId="0" xfId="0" applyProtection="1">
      <alignment vertical="center"/>
    </xf>
    <xf numFmtId="0" fontId="16" fillId="3" borderId="117" xfId="1" applyNumberFormat="1" applyFont="1" applyFill="1" applyBorder="1" applyAlignment="1" applyProtection="1">
      <alignment horizontal="center" vertical="center"/>
    </xf>
    <xf numFmtId="0" fontId="8" fillId="3" borderId="130" xfId="1" applyFont="1" applyFill="1" applyBorder="1" applyAlignment="1" applyProtection="1">
      <alignment horizontal="center" vertical="center"/>
    </xf>
    <xf numFmtId="0" fontId="3" fillId="3" borderId="182" xfId="1" applyFont="1" applyFill="1" applyBorder="1" applyProtection="1">
      <alignment vertical="center"/>
    </xf>
    <xf numFmtId="0" fontId="3" fillId="4" borderId="188" xfId="1" applyFont="1" applyFill="1" applyBorder="1" applyProtection="1">
      <alignment vertical="center"/>
    </xf>
    <xf numFmtId="0" fontId="3" fillId="4" borderId="29" xfId="1" applyFont="1" applyFill="1" applyBorder="1" applyProtection="1">
      <alignment vertical="center"/>
    </xf>
    <xf numFmtId="14" fontId="3" fillId="0" borderId="0" xfId="1" applyNumberFormat="1" applyFont="1" applyBorder="1" applyAlignment="1" applyProtection="1">
      <alignment horizontal="left" vertical="center"/>
    </xf>
    <xf numFmtId="0" fontId="3" fillId="0" borderId="0" xfId="1" applyFont="1" applyBorder="1" applyProtection="1">
      <alignment vertical="center"/>
    </xf>
    <xf numFmtId="0" fontId="16" fillId="3" borderId="118" xfId="1" applyNumberFormat="1" applyFont="1" applyFill="1" applyBorder="1" applyAlignment="1" applyProtection="1">
      <alignment horizontal="center" vertical="center"/>
    </xf>
    <xf numFmtId="0" fontId="8" fillId="3" borderId="76" xfId="1" applyFont="1" applyFill="1" applyBorder="1" applyAlignment="1" applyProtection="1">
      <alignment horizontal="center" vertical="center"/>
    </xf>
    <xf numFmtId="0" fontId="3" fillId="3" borderId="183" xfId="1" applyFont="1" applyFill="1" applyBorder="1" applyProtection="1">
      <alignment vertical="center"/>
    </xf>
    <xf numFmtId="14" fontId="3" fillId="0" borderId="0" xfId="1" applyNumberFormat="1" applyFont="1" applyBorder="1" applyAlignment="1" applyProtection="1">
      <alignment vertical="center"/>
    </xf>
    <xf numFmtId="14" fontId="3" fillId="0" borderId="0" xfId="1" applyNumberFormat="1" applyFont="1" applyBorder="1" applyProtection="1">
      <alignment vertical="center"/>
    </xf>
    <xf numFmtId="0" fontId="3" fillId="0" borderId="0" xfId="1" applyNumberFormat="1" applyFont="1" applyProtection="1">
      <alignment vertical="center"/>
    </xf>
    <xf numFmtId="0" fontId="16" fillId="3" borderId="119" xfId="1" applyNumberFormat="1" applyFont="1" applyFill="1" applyBorder="1" applyAlignment="1" applyProtection="1">
      <alignment horizontal="center" vertical="center"/>
    </xf>
    <xf numFmtId="0" fontId="8" fillId="3" borderId="22" xfId="1" applyFont="1" applyFill="1" applyBorder="1" applyAlignment="1" applyProtection="1">
      <alignment horizontal="center" vertical="center"/>
    </xf>
    <xf numFmtId="0" fontId="3" fillId="3" borderId="12" xfId="1" applyFont="1" applyFill="1" applyBorder="1" applyProtection="1">
      <alignment vertical="center"/>
    </xf>
    <xf numFmtId="0" fontId="16" fillId="3" borderId="7" xfId="1" applyNumberFormat="1" applyFont="1" applyFill="1" applyBorder="1" applyAlignment="1" applyProtection="1">
      <alignment horizontal="center" vertical="center"/>
    </xf>
    <xf numFmtId="0" fontId="8" fillId="3" borderId="132" xfId="1" applyFont="1" applyFill="1" applyBorder="1" applyAlignment="1" applyProtection="1">
      <alignment horizontal="center" vertical="center"/>
    </xf>
    <xf numFmtId="0" fontId="3" fillId="3" borderId="55" xfId="1" applyFont="1" applyFill="1" applyBorder="1" applyProtection="1">
      <alignment vertical="center"/>
    </xf>
    <xf numFmtId="0" fontId="16" fillId="3" borderId="115" xfId="1" applyNumberFormat="1" applyFont="1" applyFill="1" applyBorder="1" applyAlignment="1" applyProtection="1">
      <alignment horizontal="center" vertical="center"/>
    </xf>
    <xf numFmtId="0" fontId="8" fillId="3" borderId="78" xfId="1" applyFont="1" applyFill="1" applyBorder="1" applyAlignment="1" applyProtection="1">
      <alignment horizontal="center" vertical="center"/>
    </xf>
    <xf numFmtId="0" fontId="3" fillId="3" borderId="184" xfId="1" applyFont="1" applyFill="1" applyBorder="1" applyProtection="1">
      <alignment vertical="center"/>
    </xf>
    <xf numFmtId="0" fontId="8" fillId="3" borderId="25" xfId="1" applyFont="1" applyFill="1" applyBorder="1" applyAlignment="1" applyProtection="1">
      <alignment horizontal="center" vertical="center"/>
    </xf>
    <xf numFmtId="0" fontId="10" fillId="0" borderId="0" xfId="1" applyNumberFormat="1" applyFont="1" applyAlignment="1" applyProtection="1">
      <alignment horizontal="center" vertical="center"/>
    </xf>
    <xf numFmtId="14" fontId="3" fillId="0" borderId="0" xfId="1" applyNumberFormat="1" applyFont="1" applyAlignment="1" applyProtection="1">
      <alignment vertical="center"/>
    </xf>
    <xf numFmtId="0" fontId="3" fillId="0" borderId="0" xfId="1" applyFont="1" applyAlignment="1" applyProtection="1">
      <alignment horizontal="center" vertical="center"/>
    </xf>
    <xf numFmtId="0" fontId="11" fillId="0" borderId="81" xfId="1" applyFont="1" applyFill="1" applyBorder="1" applyAlignment="1" applyProtection="1">
      <alignment horizontal="left" vertical="center" shrinkToFit="1"/>
      <protection locked="0"/>
    </xf>
    <xf numFmtId="0" fontId="11" fillId="0" borderId="25" xfId="1" applyFont="1" applyFill="1" applyBorder="1" applyAlignment="1" applyProtection="1">
      <alignment horizontal="center" vertical="center" shrinkToFit="1"/>
      <protection locked="0"/>
    </xf>
    <xf numFmtId="0" fontId="11" fillId="0" borderId="21" xfId="1" applyFont="1" applyFill="1" applyBorder="1" applyAlignment="1" applyProtection="1">
      <alignment horizontal="left" vertical="center" shrinkToFit="1"/>
      <protection locked="0"/>
    </xf>
    <xf numFmtId="0" fontId="11" fillId="0" borderId="76" xfId="1" applyFont="1" applyFill="1" applyBorder="1" applyAlignment="1" applyProtection="1">
      <alignment horizontal="center" vertical="center" shrinkToFit="1"/>
      <protection locked="0"/>
    </xf>
    <xf numFmtId="0" fontId="11" fillId="0" borderId="68" xfId="1" applyFont="1" applyFill="1" applyBorder="1" applyAlignment="1" applyProtection="1">
      <alignment horizontal="left" vertical="center" shrinkToFit="1"/>
      <protection locked="0"/>
    </xf>
    <xf numFmtId="0" fontId="11" fillId="0" borderId="78" xfId="1" applyFont="1" applyFill="1" applyBorder="1" applyAlignment="1" applyProtection="1">
      <alignment horizontal="center" vertical="center" shrinkToFit="1"/>
      <protection locked="0"/>
    </xf>
    <xf numFmtId="0" fontId="3" fillId="0" borderId="25" xfId="1" applyFont="1" applyFill="1" applyBorder="1" applyAlignment="1" applyProtection="1">
      <alignment horizontal="center" vertical="center" shrinkToFit="1"/>
      <protection locked="0"/>
    </xf>
    <xf numFmtId="0" fontId="3" fillId="0" borderId="76" xfId="1" applyFont="1" applyFill="1" applyBorder="1" applyAlignment="1" applyProtection="1">
      <alignment horizontal="center" vertical="center" shrinkToFit="1"/>
      <protection locked="0"/>
    </xf>
    <xf numFmtId="14" fontId="8" fillId="0" borderId="82" xfId="1" applyNumberFormat="1" applyFont="1" applyBorder="1" applyAlignment="1" applyProtection="1">
      <alignment vertical="center"/>
      <protection locked="0"/>
    </xf>
    <xf numFmtId="14" fontId="8" fillId="0" borderId="77" xfId="1" applyNumberFormat="1" applyFont="1" applyBorder="1" applyAlignment="1" applyProtection="1">
      <alignment vertical="center"/>
      <protection locked="0"/>
    </xf>
    <xf numFmtId="14" fontId="8" fillId="0" borderId="112" xfId="1" applyNumberFormat="1" applyFont="1" applyBorder="1" applyAlignment="1" applyProtection="1">
      <alignment vertical="center"/>
      <protection locked="0"/>
    </xf>
    <xf numFmtId="14" fontId="8" fillId="0" borderId="125" xfId="1" applyNumberFormat="1" applyFont="1" applyBorder="1" applyAlignment="1" applyProtection="1">
      <alignment vertical="center"/>
      <protection locked="0"/>
    </xf>
    <xf numFmtId="14" fontId="8" fillId="0" borderId="79" xfId="1" applyNumberFormat="1" applyFont="1" applyBorder="1" applyAlignment="1" applyProtection="1">
      <alignment vertical="center"/>
      <protection locked="0"/>
    </xf>
    <xf numFmtId="14" fontId="8" fillId="0" borderId="127" xfId="1" applyNumberFormat="1" applyFont="1" applyBorder="1" applyProtection="1">
      <alignment vertical="center"/>
      <protection locked="0"/>
    </xf>
    <xf numFmtId="14" fontId="8" fillId="0" borderId="118" xfId="1" applyNumberFormat="1" applyFont="1" applyBorder="1" applyProtection="1">
      <alignment vertical="center"/>
      <protection locked="0"/>
    </xf>
    <xf numFmtId="0" fontId="8" fillId="0" borderId="118" xfId="1" applyFont="1" applyBorder="1" applyProtection="1">
      <alignment vertical="center"/>
      <protection locked="0"/>
    </xf>
    <xf numFmtId="0" fontId="8" fillId="0" borderId="119" xfId="1" applyFont="1" applyBorder="1" applyProtection="1">
      <alignment vertical="center"/>
      <protection locked="0"/>
    </xf>
    <xf numFmtId="0" fontId="8" fillId="0" borderId="7" xfId="1" applyFont="1" applyBorder="1" applyProtection="1">
      <alignment vertical="center"/>
      <protection locked="0"/>
    </xf>
    <xf numFmtId="0" fontId="8" fillId="0" borderId="115" xfId="1" applyFont="1" applyBorder="1" applyProtection="1">
      <alignment vertical="center"/>
      <protection locked="0"/>
    </xf>
    <xf numFmtId="0" fontId="8" fillId="0" borderId="117" xfId="1" applyFont="1" applyBorder="1" applyProtection="1">
      <alignment vertical="center"/>
      <protection locked="0"/>
    </xf>
    <xf numFmtId="0" fontId="3" fillId="0" borderId="131" xfId="1" applyFont="1" applyBorder="1" applyProtection="1">
      <alignment vertical="center"/>
      <protection locked="0"/>
    </xf>
    <xf numFmtId="0" fontId="3" fillId="0" borderId="77" xfId="1" applyFont="1" applyBorder="1" applyProtection="1">
      <alignment vertical="center"/>
      <protection locked="0"/>
    </xf>
    <xf numFmtId="0" fontId="3" fillId="0" borderId="112" xfId="1" applyFont="1" applyBorder="1" applyProtection="1">
      <alignment vertical="center"/>
      <protection locked="0"/>
    </xf>
    <xf numFmtId="0" fontId="3" fillId="0" borderId="125" xfId="1" applyFont="1" applyBorder="1" applyProtection="1">
      <alignment vertical="center"/>
      <protection locked="0"/>
    </xf>
    <xf numFmtId="0" fontId="3" fillId="0" borderId="79" xfId="1" applyFont="1" applyBorder="1" applyProtection="1">
      <alignment vertical="center"/>
      <protection locked="0"/>
    </xf>
    <xf numFmtId="0" fontId="3" fillId="0" borderId="82" xfId="1" applyFont="1" applyBorder="1" applyProtection="1">
      <alignment vertical="center"/>
      <protection locked="0"/>
    </xf>
    <xf numFmtId="0" fontId="4" fillId="0" borderId="0" xfId="1" applyFont="1" applyAlignment="1" applyProtection="1">
      <alignment horizontal="center" vertical="center"/>
    </xf>
    <xf numFmtId="0" fontId="41" fillId="0" borderId="0" xfId="1" applyFont="1" applyAlignment="1" applyProtection="1">
      <alignment vertical="center"/>
    </xf>
    <xf numFmtId="0" fontId="34" fillId="0" borderId="0" xfId="1" applyFont="1" applyAlignment="1" applyProtection="1">
      <alignment vertical="center"/>
    </xf>
    <xf numFmtId="0" fontId="9" fillId="0" borderId="0" xfId="1" applyFont="1" applyAlignment="1" applyProtection="1">
      <alignment horizontal="center" vertical="center"/>
    </xf>
    <xf numFmtId="0" fontId="12" fillId="0" borderId="0" xfId="1" applyFont="1" applyAlignment="1" applyProtection="1">
      <alignment horizontal="center" vertical="center"/>
    </xf>
    <xf numFmtId="0" fontId="9" fillId="0" borderId="0" xfId="1" applyFont="1" applyBorder="1" applyAlignment="1" applyProtection="1">
      <alignment vertical="center"/>
    </xf>
    <xf numFmtId="0" fontId="10" fillId="0" borderId="0" xfId="1" applyFont="1" applyBorder="1" applyAlignment="1" applyProtection="1"/>
    <xf numFmtId="0" fontId="9" fillId="0" borderId="0" xfId="1" applyFont="1" applyBorder="1" applyAlignment="1" applyProtection="1">
      <alignment horizontal="right" vertical="center"/>
    </xf>
    <xf numFmtId="0" fontId="9" fillId="0" borderId="1" xfId="1" applyFont="1" applyBorder="1" applyAlignment="1" applyProtection="1">
      <alignment horizontal="left" vertical="center" shrinkToFit="1"/>
    </xf>
    <xf numFmtId="0" fontId="9" fillId="0" borderId="0" xfId="1" applyFont="1" applyAlignment="1" applyProtection="1">
      <alignment horizontal="left" vertical="center"/>
    </xf>
    <xf numFmtId="0" fontId="8" fillId="0" borderId="0" xfId="1" applyFont="1" applyAlignment="1" applyProtection="1">
      <alignment horizontal="center" vertical="center" wrapText="1"/>
    </xf>
    <xf numFmtId="0" fontId="9" fillId="0" borderId="1" xfId="1" applyFont="1" applyBorder="1" applyAlignment="1" applyProtection="1">
      <alignment horizontal="left" vertical="center"/>
    </xf>
    <xf numFmtId="0" fontId="7" fillId="0" borderId="142" xfId="1" applyFont="1" applyBorder="1" applyAlignment="1" applyProtection="1">
      <alignment horizontal="center" vertical="center"/>
    </xf>
    <xf numFmtId="0" fontId="7" fillId="3" borderId="84" xfId="1" applyFont="1" applyFill="1" applyBorder="1" applyAlignment="1" applyProtection="1">
      <alignment horizontal="center" vertical="center"/>
    </xf>
    <xf numFmtId="0" fontId="7" fillId="0" borderId="26" xfId="1" applyFont="1" applyBorder="1" applyAlignment="1" applyProtection="1">
      <alignment horizontal="center" vertical="center"/>
    </xf>
    <xf numFmtId="0" fontId="7" fillId="0" borderId="25" xfId="1" applyFont="1" applyBorder="1" applyAlignment="1" applyProtection="1">
      <alignment horizontal="center" vertical="center"/>
    </xf>
    <xf numFmtId="0" fontId="7" fillId="0" borderId="27" xfId="1" applyFont="1" applyBorder="1" applyAlignment="1" applyProtection="1">
      <alignment horizontal="center" vertical="center"/>
    </xf>
    <xf numFmtId="0" fontId="7" fillId="0" borderId="143" xfId="1" applyFont="1" applyBorder="1" applyAlignment="1" applyProtection="1">
      <alignment horizontal="center" vertical="center"/>
    </xf>
    <xf numFmtId="0" fontId="7" fillId="0" borderId="141" xfId="1" applyFont="1" applyBorder="1" applyAlignment="1" applyProtection="1">
      <alignment horizontal="center" vertical="center"/>
    </xf>
    <xf numFmtId="0" fontId="7" fillId="3" borderId="66" xfId="1" applyFont="1" applyFill="1" applyBorder="1" applyAlignment="1" applyProtection="1">
      <alignment horizontal="center" vertical="center"/>
    </xf>
    <xf numFmtId="0" fontId="7" fillId="0" borderId="46" xfId="1" applyFont="1" applyBorder="1" applyAlignment="1" applyProtection="1">
      <alignment horizontal="center" vertical="center"/>
    </xf>
    <xf numFmtId="0" fontId="7" fillId="0" borderId="76" xfId="1" applyFont="1" applyBorder="1" applyAlignment="1" applyProtection="1">
      <alignment horizontal="center" vertical="center"/>
    </xf>
    <xf numFmtId="0" fontId="7" fillId="0" borderId="36" xfId="1" applyFont="1" applyBorder="1" applyAlignment="1" applyProtection="1">
      <alignment horizontal="center" vertical="center"/>
    </xf>
    <xf numFmtId="0" fontId="7" fillId="0" borderId="140" xfId="1" applyFont="1" applyBorder="1" applyAlignment="1" applyProtection="1">
      <alignment horizontal="center" vertical="center"/>
    </xf>
    <xf numFmtId="0" fontId="7" fillId="0" borderId="149" xfId="1" applyFont="1" applyBorder="1" applyAlignment="1" applyProtection="1">
      <alignment horizontal="center" vertical="center"/>
    </xf>
    <xf numFmtId="0" fontId="7" fillId="3" borderId="111" xfId="1" applyFont="1" applyFill="1" applyBorder="1" applyAlignment="1" applyProtection="1">
      <alignment horizontal="center" vertical="center"/>
    </xf>
    <xf numFmtId="0" fontId="7" fillId="0" borderId="23"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24" xfId="1" applyFont="1" applyBorder="1" applyAlignment="1" applyProtection="1">
      <alignment horizontal="center" vertical="center"/>
    </xf>
    <xf numFmtId="0" fontId="7" fillId="0" borderId="150" xfId="1" applyFont="1" applyBorder="1" applyAlignment="1" applyProtection="1">
      <alignment horizontal="center" vertical="center"/>
    </xf>
    <xf numFmtId="0" fontId="7" fillId="0" borderId="151" xfId="1" applyFont="1" applyBorder="1" applyAlignment="1" applyProtection="1">
      <alignment horizontal="center" vertical="center"/>
    </xf>
    <xf numFmtId="0" fontId="7" fillId="3" borderId="157" xfId="1" applyFont="1" applyFill="1" applyBorder="1" applyAlignment="1" applyProtection="1">
      <alignment horizontal="center" vertical="center"/>
    </xf>
    <xf numFmtId="0" fontId="12" fillId="0" borderId="152" xfId="1" applyFont="1" applyBorder="1" applyAlignment="1" applyProtection="1">
      <alignment horizontal="center" vertical="center"/>
    </xf>
    <xf numFmtId="0" fontId="7" fillId="0" borderId="152" xfId="1" applyFont="1" applyBorder="1" applyAlignment="1" applyProtection="1">
      <alignment horizontal="center" vertical="center"/>
    </xf>
    <xf numFmtId="0" fontId="7" fillId="0" borderId="153" xfId="1" applyFont="1" applyBorder="1" applyAlignment="1" applyProtection="1">
      <alignment horizontal="center" vertical="center"/>
    </xf>
    <xf numFmtId="0" fontId="7" fillId="0" borderId="154" xfId="1" applyFont="1" applyBorder="1" applyAlignment="1" applyProtection="1">
      <alignment horizontal="center" vertical="center"/>
    </xf>
    <xf numFmtId="0" fontId="7" fillId="0" borderId="155" xfId="1" applyFont="1" applyBorder="1" applyAlignment="1" applyProtection="1">
      <alignment horizontal="center" vertical="center"/>
    </xf>
    <xf numFmtId="0" fontId="7" fillId="0" borderId="0" xfId="1" applyFont="1" applyBorder="1" applyAlignment="1" applyProtection="1">
      <alignment horizontal="center" vertical="center"/>
    </xf>
    <xf numFmtId="0" fontId="9" fillId="0" borderId="0" xfId="1" applyFont="1" applyBorder="1" applyAlignment="1" applyProtection="1">
      <alignment horizontal="center" vertical="center"/>
    </xf>
    <xf numFmtId="0" fontId="28" fillId="0" borderId="0" xfId="0" applyFont="1" applyAlignment="1" applyProtection="1">
      <alignment horizontal="right" vertical="center"/>
    </xf>
    <xf numFmtId="0" fontId="18" fillId="0" borderId="0" xfId="0" applyFont="1" applyAlignment="1" applyProtection="1">
      <alignment vertical="center"/>
    </xf>
    <xf numFmtId="0" fontId="19" fillId="0" borderId="0" xfId="0" applyFont="1" applyProtection="1">
      <alignment vertical="center"/>
    </xf>
    <xf numFmtId="0" fontId="17" fillId="0" borderId="0" xfId="0" applyFont="1" applyAlignment="1" applyProtection="1">
      <alignment vertical="center"/>
    </xf>
    <xf numFmtId="0" fontId="21"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xf>
    <xf numFmtId="0" fontId="20" fillId="0" borderId="0" xfId="0" applyFont="1" applyBorder="1" applyAlignment="1" applyProtection="1">
      <alignment horizontal="left" vertical="top" wrapText="1"/>
    </xf>
    <xf numFmtId="0" fontId="20" fillId="0" borderId="0" xfId="0" applyFont="1" applyProtection="1">
      <alignment vertical="center"/>
    </xf>
    <xf numFmtId="179" fontId="21" fillId="0" borderId="127" xfId="0" applyNumberFormat="1" applyFont="1" applyBorder="1" applyProtection="1">
      <alignment vertical="center"/>
    </xf>
    <xf numFmtId="0" fontId="20" fillId="0" borderId="128" xfId="0" applyFont="1" applyBorder="1" applyAlignment="1" applyProtection="1">
      <alignment horizontal="center" vertical="center"/>
    </xf>
    <xf numFmtId="179" fontId="21" fillId="0" borderId="118" xfId="0" applyNumberFormat="1" applyFont="1" applyBorder="1" applyProtection="1">
      <alignment vertical="center"/>
    </xf>
    <xf numFmtId="0" fontId="20" fillId="0" borderId="36" xfId="0" applyFont="1" applyBorder="1" applyAlignment="1" applyProtection="1">
      <alignment horizontal="center" vertical="center"/>
    </xf>
    <xf numFmtId="0" fontId="19" fillId="0" borderId="36" xfId="0" applyFont="1" applyBorder="1" applyAlignment="1" applyProtection="1">
      <alignment horizontal="center" vertical="center"/>
    </xf>
    <xf numFmtId="0" fontId="20" fillId="0" borderId="13" xfId="0" applyFont="1" applyBorder="1" applyAlignment="1" applyProtection="1">
      <alignment horizontal="left" vertical="center"/>
    </xf>
    <xf numFmtId="0" fontId="20" fillId="0" borderId="112" xfId="0" applyFont="1" applyBorder="1" applyAlignment="1" applyProtection="1">
      <alignment horizontal="left" vertical="center"/>
    </xf>
    <xf numFmtId="179" fontId="21" fillId="0" borderId="119" xfId="0" applyNumberFormat="1" applyFont="1" applyBorder="1" applyProtection="1">
      <alignment vertical="center"/>
    </xf>
    <xf numFmtId="0" fontId="19" fillId="0" borderId="24" xfId="0" applyFont="1" applyBorder="1" applyAlignment="1" applyProtection="1">
      <alignment horizontal="center" vertical="center"/>
    </xf>
    <xf numFmtId="179" fontId="21" fillId="0" borderId="171" xfId="0" applyNumberFormat="1" applyFont="1" applyBorder="1" applyProtection="1">
      <alignment vertical="center"/>
    </xf>
    <xf numFmtId="0" fontId="19" fillId="0" borderId="168" xfId="0" applyFont="1" applyBorder="1" applyAlignment="1" applyProtection="1">
      <alignment horizontal="center" vertical="center"/>
    </xf>
    <xf numFmtId="0" fontId="19" fillId="0" borderId="0" xfId="0" applyFont="1" applyAlignment="1" applyProtection="1">
      <alignment horizontal="right" vertical="top" wrapText="1"/>
    </xf>
    <xf numFmtId="0" fontId="20" fillId="0" borderId="0" xfId="0" applyFont="1" applyAlignment="1" applyProtection="1">
      <alignment horizontal="right" vertical="center"/>
    </xf>
    <xf numFmtId="0" fontId="17" fillId="0" borderId="0" xfId="0" applyFont="1" applyProtection="1">
      <alignment vertical="center"/>
    </xf>
    <xf numFmtId="0" fontId="3" fillId="0" borderId="0" xfId="1" applyFont="1" applyAlignment="1" applyProtection="1">
      <alignment horizontal="right" vertical="center"/>
    </xf>
    <xf numFmtId="0" fontId="30" fillId="0" borderId="0" xfId="0" quotePrefix="1" applyFont="1" applyAlignment="1" applyProtection="1">
      <alignment horizontal="right" vertical="center" shrinkToFit="1"/>
    </xf>
    <xf numFmtId="0" fontId="30" fillId="0" borderId="0" xfId="0" applyFont="1" applyAlignment="1" applyProtection="1">
      <alignment horizontal="right" vertical="center"/>
    </xf>
    <xf numFmtId="0" fontId="20" fillId="0" borderId="0" xfId="0" applyFont="1" applyBorder="1" applyAlignment="1" applyProtection="1">
      <alignment vertical="center" wrapText="1"/>
    </xf>
    <xf numFmtId="0" fontId="20" fillId="0" borderId="21" xfId="0" applyFont="1" applyBorder="1" applyAlignment="1" applyProtection="1">
      <alignment horizontal="center" vertical="center"/>
    </xf>
    <xf numFmtId="0" fontId="20" fillId="0" borderId="35" xfId="0" applyFont="1" applyBorder="1" applyAlignment="1" applyProtection="1">
      <alignment horizontal="center" vertical="center"/>
    </xf>
    <xf numFmtId="178" fontId="20" fillId="0" borderId="38" xfId="0" applyNumberFormat="1" applyFont="1" applyBorder="1" applyProtection="1">
      <alignment vertical="center"/>
    </xf>
    <xf numFmtId="0" fontId="20" fillId="0" borderId="37" xfId="0" applyFont="1" applyBorder="1" applyProtection="1">
      <alignment vertical="center"/>
    </xf>
    <xf numFmtId="5" fontId="20" fillId="0" borderId="33" xfId="0" applyNumberFormat="1" applyFont="1" applyBorder="1" applyProtection="1">
      <alignment vertical="center"/>
    </xf>
    <xf numFmtId="178" fontId="20" fillId="0" borderId="39" xfId="0" applyNumberFormat="1" applyFont="1" applyBorder="1" applyProtection="1">
      <alignment vertical="center"/>
    </xf>
    <xf numFmtId="178" fontId="20" fillId="0" borderId="40" xfId="0" applyNumberFormat="1" applyFont="1" applyBorder="1" applyProtection="1">
      <alignment vertical="center"/>
    </xf>
    <xf numFmtId="5" fontId="20" fillId="0" borderId="21" xfId="0" applyNumberFormat="1" applyFont="1" applyBorder="1" applyProtection="1">
      <alignment vertical="center"/>
    </xf>
    <xf numFmtId="58" fontId="20" fillId="0" borderId="0" xfId="0" applyNumberFormat="1" applyFont="1" applyProtection="1">
      <alignment vertical="center"/>
    </xf>
    <xf numFmtId="0" fontId="19" fillId="0" borderId="0" xfId="0" applyFont="1" applyAlignment="1" applyProtection="1">
      <alignment horizontal="right" vertical="center"/>
    </xf>
    <xf numFmtId="0" fontId="19" fillId="0" borderId="138" xfId="0" applyFont="1" applyBorder="1" applyAlignment="1" applyProtection="1">
      <alignment horizontal="center" vertical="center"/>
    </xf>
    <xf numFmtId="0" fontId="19" fillId="0" borderId="139" xfId="0" applyFont="1" applyBorder="1" applyAlignment="1" applyProtection="1">
      <alignment horizontal="left" vertical="center"/>
    </xf>
    <xf numFmtId="0" fontId="28" fillId="0" borderId="0" xfId="0" applyFont="1" applyProtection="1">
      <alignment vertical="center"/>
    </xf>
    <xf numFmtId="0" fontId="19" fillId="0" borderId="0" xfId="0" applyFont="1" applyBorder="1" applyProtection="1">
      <alignment vertical="center"/>
    </xf>
    <xf numFmtId="0" fontId="4" fillId="0" borderId="180" xfId="1" applyFont="1" applyFill="1" applyBorder="1" applyAlignment="1" applyProtection="1">
      <alignment horizontal="center" vertical="center" shrinkToFit="1"/>
      <protection locked="0"/>
    </xf>
    <xf numFmtId="0" fontId="7" fillId="0" borderId="87" xfId="1" applyFont="1" applyFill="1" applyBorder="1" applyAlignment="1" applyProtection="1">
      <alignment horizontal="center" vertical="center" shrinkToFit="1"/>
      <protection locked="0"/>
    </xf>
    <xf numFmtId="0" fontId="7" fillId="0" borderId="61" xfId="1" applyFont="1" applyFill="1" applyBorder="1" applyAlignment="1" applyProtection="1">
      <alignment horizontal="center" vertical="center" shrinkToFit="1"/>
      <protection locked="0"/>
    </xf>
    <xf numFmtId="0" fontId="7" fillId="0" borderId="64" xfId="1" applyFont="1" applyFill="1" applyBorder="1" applyAlignment="1" applyProtection="1">
      <alignment horizontal="center" vertical="center" shrinkToFit="1"/>
      <protection locked="0"/>
    </xf>
    <xf numFmtId="0" fontId="3" fillId="0" borderId="87" xfId="1" applyFont="1" applyFill="1" applyBorder="1" applyAlignment="1" applyProtection="1">
      <alignment horizontal="center" vertical="center" shrinkToFit="1"/>
      <protection locked="0"/>
    </xf>
    <xf numFmtId="0" fontId="3" fillId="0" borderId="61" xfId="1" applyFont="1" applyFill="1" applyBorder="1" applyAlignment="1" applyProtection="1">
      <alignment horizontal="center" vertical="center" shrinkToFit="1"/>
      <protection locked="0"/>
    </xf>
    <xf numFmtId="0" fontId="3" fillId="0" borderId="64" xfId="1" applyFont="1" applyFill="1" applyBorder="1" applyAlignment="1" applyProtection="1">
      <alignment horizontal="center" vertical="center" shrinkToFit="1"/>
      <protection locked="0"/>
    </xf>
    <xf numFmtId="14" fontId="6" fillId="12" borderId="177" xfId="1" applyNumberFormat="1" applyFont="1" applyFill="1" applyBorder="1" applyAlignment="1" applyProtection="1">
      <alignment vertical="center" shrinkToFit="1"/>
    </xf>
    <xf numFmtId="0" fontId="26" fillId="12" borderId="179" xfId="1" applyFont="1" applyFill="1" applyBorder="1" applyAlignment="1" applyProtection="1">
      <alignment vertical="center"/>
    </xf>
    <xf numFmtId="14" fontId="6" fillId="12" borderId="58" xfId="1" applyNumberFormat="1" applyFont="1" applyFill="1" applyBorder="1" applyAlignment="1" applyProtection="1">
      <alignment vertical="center" shrinkToFit="1"/>
    </xf>
    <xf numFmtId="0" fontId="26" fillId="12" borderId="59" xfId="1" applyFont="1" applyFill="1" applyBorder="1" applyAlignment="1" applyProtection="1">
      <alignment vertical="center"/>
    </xf>
    <xf numFmtId="14" fontId="6" fillId="12" borderId="62" xfId="1" applyNumberFormat="1" applyFont="1" applyFill="1" applyBorder="1" applyAlignment="1" applyProtection="1">
      <alignment vertical="center" shrinkToFit="1"/>
    </xf>
    <xf numFmtId="0" fontId="26" fillId="12" borderId="54" xfId="1" applyFont="1" applyFill="1" applyBorder="1" applyAlignment="1" applyProtection="1">
      <alignment vertical="center"/>
    </xf>
    <xf numFmtId="14" fontId="6" fillId="12" borderId="53" xfId="1" applyNumberFormat="1" applyFont="1" applyFill="1" applyBorder="1" applyAlignment="1" applyProtection="1">
      <alignment vertical="center" shrinkToFit="1"/>
    </xf>
    <xf numFmtId="0" fontId="26" fillId="12" borderId="9" xfId="1" applyFont="1" applyFill="1" applyBorder="1" applyAlignment="1" applyProtection="1">
      <alignment vertical="center"/>
    </xf>
    <xf numFmtId="176" fontId="3" fillId="7" borderId="45" xfId="1" applyNumberFormat="1" applyFont="1" applyFill="1" applyBorder="1" applyAlignment="1" applyProtection="1">
      <alignment horizontal="center" vertical="center" shrinkToFit="1"/>
      <protection locked="0"/>
    </xf>
    <xf numFmtId="176" fontId="3" fillId="7" borderId="47" xfId="1" applyNumberFormat="1" applyFont="1" applyFill="1" applyBorder="1" applyAlignment="1" applyProtection="1">
      <alignment horizontal="center" vertical="center" shrinkToFit="1"/>
      <protection locked="0"/>
    </xf>
    <xf numFmtId="176" fontId="3" fillId="7" borderId="49" xfId="1" applyNumberFormat="1" applyFont="1" applyFill="1" applyBorder="1" applyAlignment="1" applyProtection="1">
      <alignment horizontal="center" vertical="center" shrinkToFit="1"/>
      <protection locked="0"/>
    </xf>
    <xf numFmtId="176" fontId="3" fillId="7" borderId="51" xfId="1" applyNumberFormat="1" applyFont="1" applyFill="1" applyBorder="1" applyAlignment="1" applyProtection="1">
      <alignment horizontal="center" vertical="center" shrinkToFit="1"/>
      <protection locked="0"/>
    </xf>
    <xf numFmtId="0" fontId="0" fillId="0" borderId="0" xfId="0" applyProtection="1">
      <alignment vertical="center"/>
      <protection hidden="1"/>
    </xf>
    <xf numFmtId="0" fontId="16" fillId="12" borderId="178" xfId="1" applyFont="1" applyFill="1" applyBorder="1" applyAlignment="1" applyProtection="1">
      <alignment vertical="center" shrinkToFit="1"/>
    </xf>
    <xf numFmtId="0" fontId="16" fillId="12" borderId="46" xfId="1" applyFont="1" applyFill="1" applyBorder="1" applyAlignment="1" applyProtection="1">
      <alignment vertical="center" shrinkToFit="1"/>
    </xf>
    <xf numFmtId="0" fontId="16" fillId="12" borderId="50" xfId="1" applyFont="1" applyFill="1" applyBorder="1" applyAlignment="1" applyProtection="1">
      <alignment vertical="center" shrinkToFit="1"/>
    </xf>
    <xf numFmtId="0" fontId="16" fillId="12" borderId="8" xfId="1" applyFont="1" applyFill="1" applyBorder="1" applyAlignment="1" applyProtection="1">
      <alignment vertical="center" shrinkToFit="1"/>
    </xf>
    <xf numFmtId="0" fontId="3" fillId="0" borderId="124" xfId="1" applyFont="1" applyBorder="1" applyAlignment="1" applyProtection="1">
      <alignment vertical="center" shrinkToFit="1"/>
      <protection locked="0"/>
    </xf>
    <xf numFmtId="0" fontId="3" fillId="0" borderId="121" xfId="1" applyFont="1" applyBorder="1" applyAlignment="1" applyProtection="1">
      <alignment vertical="center" shrinkToFit="1"/>
      <protection locked="0"/>
    </xf>
    <xf numFmtId="0" fontId="3" fillId="0" borderId="123" xfId="1" applyFont="1" applyBorder="1" applyAlignment="1" applyProtection="1">
      <alignment vertical="center" shrinkToFit="1"/>
      <protection locked="0"/>
    </xf>
    <xf numFmtId="0" fontId="3" fillId="0" borderId="120" xfId="1" applyFont="1" applyBorder="1" applyAlignment="1" applyProtection="1">
      <alignment vertical="center" shrinkToFit="1"/>
      <protection locked="0"/>
    </xf>
    <xf numFmtId="0" fontId="3" fillId="0" borderId="122" xfId="1" applyFont="1" applyBorder="1" applyAlignment="1" applyProtection="1">
      <alignment vertical="center" shrinkToFit="1"/>
      <protection locked="0"/>
    </xf>
    <xf numFmtId="0" fontId="7" fillId="3" borderId="0" xfId="1" applyFont="1" applyFill="1" applyAlignment="1" applyProtection="1">
      <alignment horizontal="right" vertical="center" shrinkToFit="1"/>
    </xf>
    <xf numFmtId="0" fontId="7" fillId="3" borderId="113" xfId="1" applyFont="1" applyFill="1" applyBorder="1" applyAlignment="1" applyProtection="1">
      <alignment horizontal="center" vertical="center" shrinkToFit="1"/>
    </xf>
    <xf numFmtId="0" fontId="3" fillId="12" borderId="8" xfId="1" applyFont="1" applyFill="1" applyBorder="1" applyAlignment="1" applyProtection="1">
      <alignment horizontal="center" vertical="center" shrinkToFit="1"/>
    </xf>
    <xf numFmtId="0" fontId="50" fillId="0" borderId="0" xfId="1" applyFont="1" applyBorder="1" applyAlignment="1">
      <alignment horizontal="left" vertical="center"/>
    </xf>
    <xf numFmtId="0" fontId="50" fillId="0" borderId="0" xfId="1" applyFont="1" applyBorder="1" applyAlignment="1">
      <alignment vertical="center"/>
    </xf>
    <xf numFmtId="0" fontId="11" fillId="0" borderId="25" xfId="1" applyFont="1" applyFill="1" applyBorder="1" applyAlignment="1" applyProtection="1">
      <alignment horizontal="left" vertical="center" shrinkToFit="1"/>
      <protection locked="0"/>
    </xf>
    <xf numFmtId="0" fontId="11" fillId="0" borderId="76" xfId="1" applyFont="1" applyFill="1" applyBorder="1" applyAlignment="1" applyProtection="1">
      <alignment horizontal="left" vertical="center" shrinkToFit="1"/>
      <protection locked="0"/>
    </xf>
    <xf numFmtId="0" fontId="11" fillId="0" borderId="78" xfId="1" applyFont="1" applyFill="1" applyBorder="1" applyAlignment="1" applyProtection="1">
      <alignment horizontal="left" vertical="center" shrinkToFit="1"/>
      <protection locked="0"/>
    </xf>
    <xf numFmtId="0" fontId="8" fillId="3" borderId="117" xfId="1" applyNumberFormat="1" applyFont="1" applyFill="1" applyBorder="1" applyAlignment="1" applyProtection="1">
      <alignment horizontal="center" vertical="center" shrinkToFit="1"/>
    </xf>
    <xf numFmtId="0" fontId="8" fillId="3" borderId="117" xfId="1" applyFont="1" applyFill="1" applyBorder="1" applyAlignment="1" applyProtection="1">
      <alignment horizontal="center" vertical="center" shrinkToFit="1"/>
    </xf>
    <xf numFmtId="0" fontId="3" fillId="12" borderId="191" xfId="1" applyNumberFormat="1" applyFont="1" applyFill="1" applyBorder="1" applyAlignment="1" applyProtection="1">
      <alignment horizontal="center" vertical="center" shrinkToFit="1"/>
    </xf>
    <xf numFmtId="0" fontId="11" fillId="12" borderId="192" xfId="1" applyFont="1" applyFill="1" applyBorder="1" applyAlignment="1" applyProtection="1">
      <alignment horizontal="left" vertical="center" shrinkToFit="1"/>
    </xf>
    <xf numFmtId="0" fontId="3" fillId="12" borderId="193" xfId="1" applyFont="1" applyFill="1" applyBorder="1" applyAlignment="1" applyProtection="1">
      <alignment horizontal="center" vertical="center" shrinkToFit="1"/>
    </xf>
    <xf numFmtId="0" fontId="3" fillId="12" borderId="84" xfId="1" applyFont="1" applyFill="1" applyBorder="1" applyAlignment="1" applyProtection="1">
      <alignment horizontal="center" vertical="center" shrinkToFit="1"/>
    </xf>
    <xf numFmtId="0" fontId="3" fillId="12" borderId="66" xfId="1" applyFont="1" applyFill="1" applyBorder="1" applyAlignment="1" applyProtection="1">
      <alignment horizontal="center" vertical="center" shrinkToFit="1"/>
    </xf>
    <xf numFmtId="0" fontId="3" fillId="12" borderId="69" xfId="1" applyFont="1" applyFill="1" applyBorder="1" applyAlignment="1" applyProtection="1">
      <alignment horizontal="center" vertical="center" shrinkToFit="1"/>
    </xf>
    <xf numFmtId="0" fontId="11" fillId="12" borderId="130" xfId="1" applyFont="1" applyFill="1" applyBorder="1" applyAlignment="1" applyProtection="1">
      <alignment horizontal="center" vertical="center" shrinkToFit="1"/>
    </xf>
    <xf numFmtId="0" fontId="3" fillId="12" borderId="128" xfId="1" applyFont="1" applyFill="1" applyBorder="1" applyAlignment="1" applyProtection="1">
      <alignment horizontal="center" vertical="center" shrinkToFit="1"/>
    </xf>
    <xf numFmtId="0" fontId="3" fillId="12" borderId="36" xfId="1" applyFont="1" applyFill="1" applyBorder="1" applyAlignment="1" applyProtection="1">
      <alignment horizontal="center" vertical="center" shrinkToFit="1"/>
    </xf>
    <xf numFmtId="0" fontId="3" fillId="12" borderId="194" xfId="1" applyFont="1" applyFill="1" applyBorder="1" applyAlignment="1" applyProtection="1">
      <alignment horizontal="center" vertical="center" shrinkToFit="1"/>
    </xf>
    <xf numFmtId="0" fontId="3" fillId="12" borderId="27" xfId="1" applyFont="1" applyFill="1" applyBorder="1" applyAlignment="1" applyProtection="1">
      <alignment horizontal="center" vertical="center" shrinkToFit="1"/>
    </xf>
    <xf numFmtId="0" fontId="3" fillId="0" borderId="21" xfId="1" applyFont="1" applyBorder="1" applyAlignment="1" applyProtection="1">
      <alignment vertical="center" shrinkToFit="1"/>
    </xf>
    <xf numFmtId="0" fontId="10" fillId="5" borderId="81" xfId="1" applyFont="1" applyFill="1" applyBorder="1" applyAlignment="1" applyProtection="1">
      <alignment horizontal="center" vertical="center" shrinkToFit="1"/>
    </xf>
    <xf numFmtId="0" fontId="3" fillId="0" borderId="65" xfId="1" applyFont="1" applyBorder="1" applyAlignment="1" applyProtection="1">
      <alignment vertical="center" shrinkToFit="1"/>
    </xf>
    <xf numFmtId="0" fontId="3" fillId="0" borderId="74" xfId="1" applyFont="1" applyBorder="1" applyAlignment="1" applyProtection="1">
      <alignment vertical="center" shrinkToFit="1"/>
    </xf>
    <xf numFmtId="0" fontId="3" fillId="0" borderId="67" xfId="1" applyFont="1" applyBorder="1" applyAlignment="1" applyProtection="1">
      <alignment vertical="center" shrinkToFit="1"/>
    </xf>
    <xf numFmtId="0" fontId="3" fillId="0" borderId="68" xfId="1" applyFont="1" applyBorder="1" applyAlignment="1" applyProtection="1">
      <alignment vertical="center" shrinkToFit="1"/>
    </xf>
    <xf numFmtId="0" fontId="3" fillId="0" borderId="75" xfId="1" applyFont="1" applyBorder="1" applyAlignment="1" applyProtection="1">
      <alignment vertical="center" shrinkToFit="1"/>
    </xf>
    <xf numFmtId="0" fontId="3" fillId="0" borderId="76" xfId="1" applyFont="1" applyBorder="1" applyAlignment="1" applyProtection="1">
      <alignment vertical="center" shrinkToFit="1"/>
    </xf>
    <xf numFmtId="0" fontId="3" fillId="0" borderId="78" xfId="1" applyFont="1" applyBorder="1" applyAlignment="1" applyProtection="1">
      <alignment vertical="center" shrinkToFit="1"/>
    </xf>
    <xf numFmtId="0" fontId="8" fillId="0" borderId="72" xfId="1" applyFont="1" applyBorder="1" applyAlignment="1" applyProtection="1">
      <alignment horizontal="center" vertical="center" wrapText="1" shrinkToFit="1"/>
    </xf>
    <xf numFmtId="0" fontId="0" fillId="0" borderId="0" xfId="0" applyFill="1">
      <alignment vertical="center"/>
    </xf>
    <xf numFmtId="0" fontId="20" fillId="0" borderId="35" xfId="0" applyFont="1" applyBorder="1" applyAlignment="1" applyProtection="1">
      <alignment horizontal="center" vertical="center"/>
    </xf>
    <xf numFmtId="0" fontId="0" fillId="0" borderId="2" xfId="0" applyBorder="1">
      <alignment vertical="center"/>
    </xf>
    <xf numFmtId="0" fontId="0" fillId="13" borderId="10" xfId="0" applyFill="1" applyBorder="1">
      <alignment vertical="center"/>
    </xf>
    <xf numFmtId="0" fontId="0" fillId="13" borderId="0" xfId="0" applyFill="1" applyBorder="1">
      <alignment vertical="center"/>
    </xf>
    <xf numFmtId="0" fontId="0" fillId="13" borderId="11" xfId="0" applyFill="1" applyBorder="1">
      <alignment vertical="center"/>
    </xf>
    <xf numFmtId="0" fontId="0" fillId="13" borderId="15" xfId="0" applyFill="1" applyBorder="1">
      <alignment vertical="center"/>
    </xf>
    <xf numFmtId="0" fontId="0" fillId="13" borderId="1" xfId="0" applyFill="1" applyBorder="1">
      <alignment vertical="center"/>
    </xf>
    <xf numFmtId="0" fontId="0" fillId="13" borderId="17" xfId="0" applyFill="1" applyBorder="1">
      <alignment vertical="center"/>
    </xf>
    <xf numFmtId="0" fontId="0" fillId="3" borderId="10" xfId="0" applyFill="1" applyBorder="1">
      <alignment vertical="center"/>
    </xf>
    <xf numFmtId="0" fontId="0" fillId="3" borderId="0" xfId="0" applyFill="1" applyBorder="1">
      <alignment vertical="center"/>
    </xf>
    <xf numFmtId="0" fontId="0" fillId="3" borderId="11" xfId="0" applyFill="1" applyBorder="1">
      <alignment vertical="center"/>
    </xf>
    <xf numFmtId="0" fontId="0" fillId="3" borderId="15" xfId="0" applyFill="1" applyBorder="1">
      <alignment vertical="center"/>
    </xf>
    <xf numFmtId="0" fontId="0" fillId="3" borderId="1" xfId="0" applyFill="1" applyBorder="1">
      <alignment vertical="center"/>
    </xf>
    <xf numFmtId="0" fontId="0" fillId="3" borderId="17" xfId="0" applyFill="1" applyBorder="1">
      <alignment vertical="center"/>
    </xf>
    <xf numFmtId="0" fontId="0" fillId="4" borderId="3" xfId="0" applyFill="1" applyBorder="1">
      <alignment vertical="center"/>
    </xf>
    <xf numFmtId="0" fontId="0" fillId="14" borderId="3" xfId="0" applyFill="1" applyBorder="1">
      <alignment vertical="center"/>
    </xf>
    <xf numFmtId="0" fontId="8" fillId="0" borderId="26" xfId="1" applyFont="1" applyBorder="1" applyAlignment="1" applyProtection="1">
      <alignment vertical="center" shrinkToFit="1"/>
      <protection locked="0"/>
    </xf>
    <xf numFmtId="0" fontId="8" fillId="0" borderId="46" xfId="1" applyFont="1" applyBorder="1" applyAlignment="1" applyProtection="1">
      <alignment vertical="center" shrinkToFit="1"/>
      <protection locked="0"/>
    </xf>
    <xf numFmtId="0" fontId="8" fillId="0" borderId="23" xfId="1" applyFont="1" applyBorder="1" applyAlignment="1" applyProtection="1">
      <alignment vertical="center" shrinkToFit="1"/>
      <protection locked="0"/>
    </xf>
    <xf numFmtId="0" fontId="8" fillId="0" borderId="8" xfId="1" applyFont="1" applyBorder="1" applyAlignment="1" applyProtection="1">
      <alignment vertical="center" shrinkToFit="1"/>
      <protection locked="0"/>
    </xf>
    <xf numFmtId="0" fontId="8" fillId="0" borderId="50" xfId="1" applyFont="1" applyBorder="1" applyAlignment="1" applyProtection="1">
      <alignment vertical="center" shrinkToFit="1"/>
      <protection locked="0"/>
    </xf>
    <xf numFmtId="0" fontId="8" fillId="0" borderId="4" xfId="1" applyFont="1" applyBorder="1" applyAlignment="1" applyProtection="1">
      <alignment horizontal="center" vertical="center"/>
      <protection locked="0"/>
    </xf>
    <xf numFmtId="0" fontId="7" fillId="0" borderId="0" xfId="1" applyFont="1" applyAlignment="1" applyProtection="1">
      <alignment horizontal="center"/>
      <protection locked="0"/>
    </xf>
    <xf numFmtId="0" fontId="7" fillId="0" borderId="26" xfId="1" applyFont="1" applyBorder="1" applyAlignment="1" applyProtection="1">
      <alignment horizontal="center"/>
      <protection locked="0"/>
    </xf>
    <xf numFmtId="0" fontId="7" fillId="0" borderId="23" xfId="1" applyFont="1" applyBorder="1" applyAlignment="1" applyProtection="1">
      <alignment horizontal="center" vertical="center"/>
      <protection locked="0"/>
    </xf>
    <xf numFmtId="0" fontId="7" fillId="0" borderId="26" xfId="1" applyFont="1" applyBorder="1" applyAlignment="1" applyProtection="1">
      <alignment horizontal="center" vertical="center"/>
      <protection locked="0"/>
    </xf>
    <xf numFmtId="0" fontId="8" fillId="0" borderId="26" xfId="1" applyFont="1" applyBorder="1" applyAlignment="1" applyProtection="1">
      <alignment horizontal="center" vertical="center" shrinkToFit="1"/>
      <protection locked="0"/>
    </xf>
    <xf numFmtId="0" fontId="9" fillId="0" borderId="0" xfId="1" applyFont="1" applyAlignment="1" applyProtection="1">
      <alignment horizontal="center" vertical="center"/>
      <protection locked="0"/>
    </xf>
    <xf numFmtId="0" fontId="10" fillId="0" borderId="0" xfId="1" applyFont="1" applyAlignment="1" applyProtection="1">
      <alignment horizontal="center" vertical="center"/>
      <protection locked="0"/>
    </xf>
    <xf numFmtId="0" fontId="8" fillId="0" borderId="0" xfId="1" applyFont="1" applyAlignment="1" applyProtection="1">
      <alignment horizontal="center" vertical="center"/>
      <protection locked="0"/>
    </xf>
    <xf numFmtId="0" fontId="3" fillId="0" borderId="0" xfId="1" applyFont="1" applyAlignment="1" applyProtection="1">
      <alignment horizontal="center" vertical="center"/>
      <protection locked="0"/>
    </xf>
    <xf numFmtId="0" fontId="13"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36" fillId="0" borderId="1" xfId="1" applyFont="1" applyBorder="1" applyAlignment="1" applyProtection="1">
      <alignment horizontal="left" vertical="center"/>
      <protection locked="0"/>
    </xf>
    <xf numFmtId="0" fontId="3" fillId="0" borderId="1" xfId="1" applyFont="1" applyBorder="1" applyAlignment="1" applyProtection="1">
      <alignment vertical="center"/>
      <protection locked="0"/>
    </xf>
    <xf numFmtId="0" fontId="13" fillId="6" borderId="5" xfId="1" applyFont="1" applyFill="1" applyBorder="1" applyAlignment="1" applyProtection="1">
      <alignment horizontal="center" vertical="center"/>
      <protection locked="0"/>
    </xf>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13" fillId="6" borderId="6" xfId="1" applyFont="1" applyFill="1" applyBorder="1" applyAlignment="1" applyProtection="1">
      <alignment horizontal="center" vertical="center"/>
      <protection locked="0"/>
    </xf>
    <xf numFmtId="0" fontId="13" fillId="6" borderId="15" xfId="1" applyFont="1" applyFill="1" applyBorder="1" applyAlignment="1" applyProtection="1">
      <alignment horizontal="center" vertical="center"/>
      <protection locked="0"/>
    </xf>
    <xf numFmtId="0" fontId="13" fillId="6" borderId="1" xfId="1" applyFont="1" applyFill="1" applyBorder="1" applyAlignment="1" applyProtection="1">
      <alignment horizontal="center" vertical="center"/>
      <protection locked="0"/>
    </xf>
    <xf numFmtId="0" fontId="13" fillId="6" borderId="17" xfId="1" applyFont="1" applyFill="1" applyBorder="1" applyAlignment="1" applyProtection="1">
      <alignment horizontal="center" vertical="center"/>
      <protection locked="0"/>
    </xf>
    <xf numFmtId="0" fontId="13" fillId="6" borderId="16" xfId="1" applyFont="1" applyFill="1" applyBorder="1" applyAlignment="1" applyProtection="1">
      <alignment horizontal="center" vertical="center"/>
      <protection locked="0"/>
    </xf>
    <xf numFmtId="0" fontId="12" fillId="0" borderId="2" xfId="1" applyFont="1" applyBorder="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34" fillId="0" borderId="2" xfId="1" applyFont="1" applyBorder="1" applyAlignment="1" applyProtection="1">
      <alignment horizontal="center" vertical="center"/>
      <protection locked="0"/>
    </xf>
    <xf numFmtId="0" fontId="35" fillId="0" borderId="2" xfId="1" applyFont="1" applyBorder="1" applyAlignment="1" applyProtection="1">
      <alignment horizontal="center" vertical="center"/>
      <protection locked="0"/>
    </xf>
    <xf numFmtId="0" fontId="12" fillId="0" borderId="19" xfId="1" applyFont="1" applyBorder="1" applyAlignment="1" applyProtection="1">
      <alignment horizontal="center" vertical="center"/>
      <protection locked="0"/>
    </xf>
    <xf numFmtId="0" fontId="33" fillId="0" borderId="0" xfId="1" applyFont="1" applyAlignment="1" applyProtection="1">
      <alignment horizontal="left" vertical="center" wrapText="1"/>
      <protection locked="0"/>
    </xf>
    <xf numFmtId="0" fontId="6" fillId="0" borderId="0" xfId="1" applyFont="1" applyAlignment="1" applyProtection="1">
      <alignment horizontal="left" vertical="center" shrinkToFit="1"/>
      <protection locked="0"/>
    </xf>
    <xf numFmtId="0" fontId="6" fillId="0" borderId="0" xfId="1" applyFont="1" applyAlignment="1" applyProtection="1">
      <alignment horizontal="left" vertical="center"/>
      <protection locked="0"/>
    </xf>
    <xf numFmtId="0" fontId="7" fillId="0" borderId="0" xfId="1" applyFont="1" applyAlignment="1" applyProtection="1">
      <alignment vertical="center"/>
      <protection locked="0"/>
    </xf>
    <xf numFmtId="0" fontId="3" fillId="0" borderId="19" xfId="1" applyFont="1" applyBorder="1" applyAlignment="1" applyProtection="1">
      <alignment horizontal="center" vertical="center"/>
      <protection locked="0"/>
    </xf>
    <xf numFmtId="0" fontId="3" fillId="0" borderId="20" xfId="1" applyFont="1" applyBorder="1" applyAlignment="1" applyProtection="1">
      <alignment horizontal="center" vertical="center"/>
      <protection locked="0"/>
    </xf>
    <xf numFmtId="0" fontId="12" fillId="0" borderId="18" xfId="1" applyFont="1" applyBorder="1" applyAlignment="1" applyProtection="1">
      <alignment horizontal="center" vertical="center"/>
      <protection locked="0"/>
    </xf>
    <xf numFmtId="0" fontId="16" fillId="3" borderId="53" xfId="1" applyFont="1" applyFill="1" applyBorder="1" applyAlignment="1" applyProtection="1">
      <alignment horizontal="center" vertical="center" shrinkToFit="1"/>
    </xf>
    <xf numFmtId="0" fontId="16" fillId="3" borderId="8" xfId="1" applyFont="1" applyFill="1" applyBorder="1" applyAlignment="1" applyProtection="1">
      <alignment horizontal="center" vertical="center" shrinkToFit="1"/>
    </xf>
    <xf numFmtId="0" fontId="16" fillId="3" borderId="55" xfId="1" applyFont="1" applyFill="1" applyBorder="1" applyAlignment="1" applyProtection="1">
      <alignment horizontal="center" vertical="center" wrapText="1" shrinkToFit="1"/>
    </xf>
    <xf numFmtId="0" fontId="16" fillId="3" borderId="57" xfId="1" applyFont="1" applyFill="1" applyBorder="1" applyAlignment="1" applyProtection="1">
      <alignment horizontal="center" vertical="center" wrapText="1" shrinkToFit="1"/>
    </xf>
    <xf numFmtId="0" fontId="16" fillId="3" borderId="120" xfId="1" applyFont="1" applyFill="1" applyBorder="1" applyAlignment="1" applyProtection="1">
      <alignment horizontal="center" vertical="center" wrapText="1"/>
    </xf>
    <xf numFmtId="0" fontId="16" fillId="3" borderId="126" xfId="1" applyFont="1" applyFill="1" applyBorder="1" applyAlignment="1" applyProtection="1">
      <alignment horizontal="center" vertical="center" wrapText="1"/>
    </xf>
    <xf numFmtId="0" fontId="7" fillId="3" borderId="113" xfId="1" applyFont="1" applyFill="1" applyBorder="1" applyAlignment="1" applyProtection="1">
      <alignment horizontal="center" vertical="center" shrinkToFit="1"/>
    </xf>
    <xf numFmtId="0" fontId="7" fillId="3" borderId="114" xfId="1" applyFont="1" applyFill="1" applyBorder="1" applyAlignment="1" applyProtection="1">
      <alignment horizontal="center" vertical="center" shrinkToFit="1"/>
    </xf>
    <xf numFmtId="0" fontId="16" fillId="3" borderId="7" xfId="1" applyFont="1" applyFill="1" applyBorder="1" applyAlignment="1" applyProtection="1">
      <alignment horizontal="center" vertical="center"/>
    </xf>
    <xf numFmtId="0" fontId="16" fillId="3" borderId="8" xfId="1" applyFont="1" applyFill="1" applyBorder="1" applyAlignment="1" applyProtection="1">
      <alignment horizontal="center" vertical="center"/>
    </xf>
    <xf numFmtId="0" fontId="6" fillId="3" borderId="116" xfId="1" applyFont="1" applyFill="1" applyBorder="1" applyAlignment="1" applyProtection="1">
      <alignment horizontal="center" vertical="center" wrapText="1"/>
    </xf>
    <xf numFmtId="0" fontId="6" fillId="3" borderId="109" xfId="1" applyFont="1" applyFill="1" applyBorder="1" applyAlignment="1" applyProtection="1">
      <alignment horizontal="center" vertical="center" wrapText="1"/>
    </xf>
    <xf numFmtId="0" fontId="6" fillId="3" borderId="116" xfId="1" applyFont="1" applyFill="1" applyBorder="1" applyAlignment="1" applyProtection="1">
      <alignment horizontal="center" vertical="center" wrapText="1" shrinkToFit="1"/>
    </xf>
    <xf numFmtId="0" fontId="6" fillId="3" borderId="114" xfId="1" applyFont="1" applyFill="1" applyBorder="1" applyAlignment="1" applyProtection="1">
      <alignment horizontal="center" vertical="center" wrapText="1" shrinkToFit="1"/>
    </xf>
    <xf numFmtId="0" fontId="8" fillId="4" borderId="186" xfId="1" applyFont="1" applyFill="1" applyBorder="1" applyAlignment="1" applyProtection="1">
      <alignment horizontal="center" vertical="center" wrapText="1"/>
    </xf>
    <xf numFmtId="0" fontId="8" fillId="4" borderId="188" xfId="1" applyFont="1" applyFill="1" applyBorder="1" applyAlignment="1" applyProtection="1">
      <alignment horizontal="center" vertical="center"/>
    </xf>
    <xf numFmtId="0" fontId="26" fillId="3" borderId="159" xfId="1" applyFont="1" applyFill="1" applyBorder="1" applyAlignment="1" applyProtection="1">
      <alignment horizontal="center" wrapText="1" shrinkToFit="1"/>
    </xf>
    <xf numFmtId="0" fontId="26" fillId="3" borderId="159" xfId="1" applyFont="1" applyFill="1" applyBorder="1" applyAlignment="1" applyProtection="1">
      <alignment horizontal="center" shrinkToFit="1"/>
    </xf>
    <xf numFmtId="0" fontId="8" fillId="0" borderId="134" xfId="1" applyFont="1" applyBorder="1" applyAlignment="1" applyProtection="1">
      <alignment horizontal="center" vertical="center"/>
    </xf>
    <xf numFmtId="0" fontId="16" fillId="3" borderId="55" xfId="1" applyFont="1" applyFill="1" applyBorder="1" applyAlignment="1" applyProtection="1">
      <alignment horizontal="center" vertical="center" wrapText="1"/>
    </xf>
    <xf numFmtId="0" fontId="16" fillId="3" borderId="181" xfId="1" applyFont="1" applyFill="1" applyBorder="1" applyAlignment="1" applyProtection="1">
      <alignment horizontal="center" vertical="center"/>
    </xf>
    <xf numFmtId="14" fontId="8" fillId="3" borderId="126" xfId="1" applyNumberFormat="1" applyFont="1" applyFill="1" applyBorder="1" applyAlignment="1" applyProtection="1">
      <alignment horizontal="center" vertical="center" wrapText="1"/>
    </xf>
    <xf numFmtId="0" fontId="7" fillId="3" borderId="90" xfId="1" applyFont="1" applyFill="1" applyBorder="1" applyAlignment="1" applyProtection="1">
      <alignment horizontal="center" vertical="center"/>
    </xf>
    <xf numFmtId="0" fontId="7" fillId="3" borderId="91" xfId="1" applyFont="1" applyFill="1" applyBorder="1" applyAlignment="1" applyProtection="1">
      <alignment horizontal="center" vertical="center"/>
    </xf>
    <xf numFmtId="0" fontId="8" fillId="4" borderId="187" xfId="1" applyFont="1" applyFill="1" applyBorder="1" applyAlignment="1" applyProtection="1">
      <alignment horizontal="center" vertical="center" wrapText="1"/>
    </xf>
    <xf numFmtId="0" fontId="8" fillId="4" borderId="29" xfId="1" applyFont="1" applyFill="1" applyBorder="1" applyAlignment="1" applyProtection="1">
      <alignment horizontal="center" vertical="center" wrapText="1"/>
    </xf>
    <xf numFmtId="0" fontId="8" fillId="4" borderId="172" xfId="1" applyFont="1" applyFill="1" applyBorder="1" applyAlignment="1" applyProtection="1">
      <alignment horizontal="left" vertical="top" wrapText="1" shrinkToFit="1"/>
    </xf>
    <xf numFmtId="0" fontId="8" fillId="4" borderId="0" xfId="1" applyFont="1" applyFill="1" applyBorder="1" applyAlignment="1" applyProtection="1">
      <alignment horizontal="left" vertical="top" wrapText="1" shrinkToFit="1"/>
    </xf>
    <xf numFmtId="0" fontId="8" fillId="4" borderId="173" xfId="1" applyFont="1" applyFill="1" applyBorder="1" applyAlignment="1" applyProtection="1">
      <alignment horizontal="left" vertical="top" wrapText="1" shrinkToFit="1"/>
    </xf>
    <xf numFmtId="0" fontId="8" fillId="4" borderId="174" xfId="1" applyFont="1" applyFill="1" applyBorder="1" applyAlignment="1" applyProtection="1">
      <alignment horizontal="left" vertical="top" wrapText="1" shrinkToFit="1"/>
    </xf>
    <xf numFmtId="0" fontId="8" fillId="4" borderId="175" xfId="1" applyFont="1" applyFill="1" applyBorder="1" applyAlignment="1" applyProtection="1">
      <alignment horizontal="left" vertical="top" wrapText="1" shrinkToFit="1"/>
    </xf>
    <xf numFmtId="0" fontId="8" fillId="4" borderId="176" xfId="1" applyFont="1" applyFill="1" applyBorder="1" applyAlignment="1" applyProtection="1">
      <alignment horizontal="left" vertical="top" wrapText="1" shrinkToFit="1"/>
    </xf>
    <xf numFmtId="0" fontId="7" fillId="3" borderId="0" xfId="1" applyFont="1" applyFill="1" applyAlignment="1" applyProtection="1">
      <alignment horizontal="right" vertical="center" shrinkToFit="1"/>
    </xf>
    <xf numFmtId="0" fontId="16" fillId="8" borderId="0" xfId="1" applyFont="1" applyFill="1" applyAlignment="1" applyProtection="1">
      <alignment horizontal="left" vertical="center" wrapText="1" shrinkToFit="1"/>
    </xf>
    <xf numFmtId="0" fontId="16" fillId="8" borderId="0" xfId="1" applyFont="1" applyFill="1" applyAlignment="1" applyProtection="1">
      <alignment horizontal="left" vertical="center" shrinkToFit="1"/>
    </xf>
    <xf numFmtId="0" fontId="9" fillId="0" borderId="106" xfId="1" applyFont="1" applyFill="1" applyBorder="1" applyAlignment="1" applyProtection="1">
      <alignment horizontal="center" vertical="center" shrinkToFit="1"/>
      <protection locked="0"/>
    </xf>
    <xf numFmtId="0" fontId="9" fillId="0" borderId="107" xfId="1" applyFont="1" applyFill="1" applyBorder="1" applyAlignment="1" applyProtection="1">
      <alignment horizontal="center" vertical="center" shrinkToFit="1"/>
      <protection locked="0"/>
    </xf>
    <xf numFmtId="0" fontId="9" fillId="0" borderId="108" xfId="1" applyFont="1" applyFill="1" applyBorder="1" applyAlignment="1" applyProtection="1">
      <alignment horizontal="center" vertical="center" shrinkToFit="1"/>
      <protection locked="0"/>
    </xf>
    <xf numFmtId="0" fontId="16" fillId="3" borderId="120" xfId="1" applyFont="1" applyFill="1" applyBorder="1" applyAlignment="1" applyProtection="1">
      <alignment horizontal="center" vertical="center"/>
    </xf>
    <xf numFmtId="0" fontId="13" fillId="0" borderId="106" xfId="1" applyFont="1" applyFill="1" applyBorder="1" applyAlignment="1" applyProtection="1">
      <alignment horizontal="center" vertical="center" shrinkToFit="1"/>
      <protection locked="0"/>
    </xf>
    <xf numFmtId="0" fontId="13" fillId="0" borderId="108" xfId="1" applyFont="1" applyFill="1" applyBorder="1" applyAlignment="1" applyProtection="1">
      <alignment horizontal="center" vertical="center" shrinkToFit="1"/>
      <protection locked="0"/>
    </xf>
    <xf numFmtId="0" fontId="13" fillId="3" borderId="0" xfId="1" applyFont="1" applyFill="1" applyAlignment="1" applyProtection="1">
      <alignment horizontal="left" vertical="center" wrapText="1" shrinkToFit="1"/>
    </xf>
    <xf numFmtId="0" fontId="8" fillId="0" borderId="73" xfId="1" applyFont="1" applyBorder="1" applyAlignment="1" applyProtection="1">
      <alignment horizontal="center" vertical="center"/>
    </xf>
    <xf numFmtId="14" fontId="15" fillId="0" borderId="106" xfId="1" applyNumberFormat="1" applyFont="1" applyFill="1" applyBorder="1" applyAlignment="1" applyProtection="1">
      <alignment horizontal="center" vertical="center" shrinkToFit="1"/>
      <protection locked="0"/>
    </xf>
    <xf numFmtId="14" fontId="15" fillId="0" borderId="108" xfId="1" applyNumberFormat="1" applyFont="1" applyFill="1" applyBorder="1" applyAlignment="1" applyProtection="1">
      <alignment horizontal="center" vertical="center" shrinkToFit="1"/>
      <protection locked="0"/>
    </xf>
    <xf numFmtId="14" fontId="3" fillId="0" borderId="21" xfId="1" applyNumberFormat="1" applyFont="1" applyBorder="1" applyAlignment="1" applyProtection="1">
      <alignment horizontal="center" vertical="center" shrinkToFit="1"/>
    </xf>
    <xf numFmtId="14" fontId="3" fillId="0" borderId="21" xfId="1" applyNumberFormat="1" applyFont="1" applyBorder="1" applyAlignment="1" applyProtection="1">
      <alignment horizontal="center" vertical="center"/>
    </xf>
    <xf numFmtId="14" fontId="12" fillId="0" borderId="21" xfId="1" applyNumberFormat="1" applyFont="1" applyBorder="1" applyAlignment="1" applyProtection="1">
      <alignment horizontal="center" vertical="center"/>
    </xf>
    <xf numFmtId="0" fontId="8" fillId="0" borderId="132" xfId="1" applyFont="1" applyBorder="1" applyAlignment="1" applyProtection="1">
      <alignment horizontal="center" vertical="center"/>
    </xf>
    <xf numFmtId="0" fontId="8" fillId="0" borderId="195" xfId="1" applyFont="1" applyBorder="1" applyAlignment="1" applyProtection="1">
      <alignment horizontal="center" vertical="center"/>
    </xf>
    <xf numFmtId="0" fontId="8" fillId="0" borderId="9" xfId="1" applyFont="1" applyBorder="1" applyAlignment="1" applyProtection="1">
      <alignment horizontal="center" vertical="center"/>
    </xf>
    <xf numFmtId="0" fontId="20" fillId="0" borderId="65" xfId="0" applyFont="1" applyBorder="1" applyAlignment="1" applyProtection="1">
      <alignment horizontal="left" vertical="center"/>
    </xf>
    <xf numFmtId="0" fontId="20" fillId="0" borderId="66" xfId="0" applyFont="1" applyBorder="1" applyAlignment="1" applyProtection="1">
      <alignment horizontal="left" vertical="center"/>
    </xf>
    <xf numFmtId="0" fontId="9" fillId="0" borderId="1" xfId="1" applyFont="1" applyBorder="1" applyAlignment="1" applyProtection="1">
      <alignment horizontal="center" vertical="center" shrinkToFit="1"/>
    </xf>
    <xf numFmtId="0" fontId="9" fillId="0" borderId="1" xfId="1" applyFont="1" applyBorder="1" applyAlignment="1" applyProtection="1">
      <alignment horizontal="center" vertical="center"/>
    </xf>
    <xf numFmtId="0" fontId="7" fillId="0" borderId="0" xfId="1" applyFont="1" applyAlignment="1" applyProtection="1">
      <alignment horizontal="center" vertical="center"/>
    </xf>
    <xf numFmtId="0" fontId="39" fillId="0" borderId="0" xfId="0" applyFont="1" applyAlignment="1" applyProtection="1">
      <alignment horizontal="left"/>
    </xf>
    <xf numFmtId="0" fontId="7" fillId="0" borderId="144" xfId="1" applyFont="1" applyBorder="1" applyAlignment="1" applyProtection="1">
      <alignment horizontal="center" vertical="center"/>
    </xf>
    <xf numFmtId="0" fontId="7" fillId="0" borderId="156" xfId="1" applyFont="1" applyBorder="1" applyAlignment="1" applyProtection="1">
      <alignment horizontal="center" vertical="center"/>
    </xf>
    <xf numFmtId="0" fontId="7" fillId="0" borderId="145" xfId="1" applyFont="1" applyBorder="1" applyAlignment="1" applyProtection="1">
      <alignment horizontal="center" vertical="center"/>
    </xf>
    <xf numFmtId="0" fontId="7" fillId="0" borderId="148" xfId="1" applyFont="1" applyBorder="1" applyAlignment="1" applyProtection="1">
      <alignment horizontal="center" vertical="center"/>
    </xf>
    <xf numFmtId="0" fontId="7" fillId="0" borderId="146" xfId="1" applyFont="1" applyBorder="1" applyAlignment="1" applyProtection="1">
      <alignment horizontal="center" vertical="center"/>
    </xf>
    <xf numFmtId="0" fontId="7" fillId="0" borderId="147" xfId="1" applyFont="1" applyBorder="1" applyAlignment="1" applyProtection="1">
      <alignment horizontal="center" vertical="center"/>
    </xf>
    <xf numFmtId="0" fontId="9" fillId="0" borderId="158" xfId="1" applyFont="1" applyBorder="1" applyAlignment="1" applyProtection="1">
      <alignment horizontal="center" vertical="center"/>
    </xf>
    <xf numFmtId="0" fontId="20" fillId="0" borderId="0" xfId="0" applyFont="1" applyAlignment="1" applyProtection="1">
      <alignment horizontal="left"/>
    </xf>
    <xf numFmtId="0" fontId="21" fillId="0" borderId="1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178" fontId="40" fillId="0" borderId="19" xfId="0" applyNumberFormat="1" applyFont="1" applyBorder="1" applyAlignment="1" applyProtection="1">
      <alignment horizontal="center" vertical="center"/>
    </xf>
    <xf numFmtId="178" fontId="40" fillId="0" borderId="20" xfId="0" applyNumberFormat="1" applyFont="1" applyBorder="1" applyAlignment="1" applyProtection="1">
      <alignment horizontal="center" vertical="center"/>
    </xf>
    <xf numFmtId="0" fontId="20" fillId="0" borderId="160" xfId="0" applyFont="1" applyBorder="1" applyAlignment="1" applyProtection="1">
      <alignment horizontal="center" vertical="center"/>
    </xf>
    <xf numFmtId="0" fontId="20" fillId="0" borderId="165" xfId="0" applyFont="1" applyBorder="1" applyAlignment="1" applyProtection="1">
      <alignment horizontal="center" vertical="center"/>
    </xf>
    <xf numFmtId="0" fontId="20" fillId="0" borderId="80" xfId="0" applyFont="1" applyBorder="1" applyAlignment="1" applyProtection="1">
      <alignment horizontal="left" vertical="center"/>
    </xf>
    <xf numFmtId="0" fontId="20" fillId="0" borderId="84" xfId="0" applyFont="1" applyBorder="1" applyAlignment="1" applyProtection="1">
      <alignment horizontal="left" vertical="center"/>
    </xf>
    <xf numFmtId="0" fontId="20" fillId="0" borderId="163" xfId="0" applyFont="1" applyBorder="1" applyAlignment="1" applyProtection="1">
      <alignment horizontal="center" vertical="center" wrapText="1"/>
    </xf>
    <xf numFmtId="0" fontId="20" fillId="0" borderId="161" xfId="0" applyFont="1" applyBorder="1" applyAlignment="1" applyProtection="1">
      <alignment horizontal="center" vertical="center"/>
    </xf>
    <xf numFmtId="0" fontId="20" fillId="0" borderId="0" xfId="0" applyFont="1" applyBorder="1" applyAlignment="1" applyProtection="1">
      <alignment horizontal="left" vertical="top" wrapText="1"/>
    </xf>
    <xf numFmtId="56" fontId="20" fillId="0" borderId="21" xfId="0" applyNumberFormat="1" applyFont="1" applyBorder="1" applyAlignment="1" applyProtection="1">
      <alignment horizontal="center" vertical="center"/>
    </xf>
    <xf numFmtId="56" fontId="20" fillId="0" borderId="74" xfId="0" applyNumberFormat="1" applyFont="1" applyBorder="1" applyAlignment="1" applyProtection="1">
      <alignment horizontal="center" vertical="center"/>
    </xf>
    <xf numFmtId="56" fontId="20" fillId="0" borderId="81" xfId="0" applyNumberFormat="1" applyFont="1" applyBorder="1" applyAlignment="1" applyProtection="1">
      <alignment horizontal="center" vertical="center"/>
    </xf>
    <xf numFmtId="56" fontId="20" fillId="0" borderId="88" xfId="0" applyNumberFormat="1" applyFont="1" applyBorder="1" applyAlignment="1" applyProtection="1">
      <alignment horizontal="center" vertical="center"/>
    </xf>
    <xf numFmtId="0" fontId="20" fillId="0" borderId="164" xfId="0" applyFont="1" applyBorder="1" applyAlignment="1" applyProtection="1">
      <alignment horizontal="center" vertical="center"/>
    </xf>
    <xf numFmtId="0" fontId="19" fillId="0" borderId="0" xfId="0" applyFont="1" applyAlignment="1" applyProtection="1">
      <alignment horizontal="left" vertical="top" wrapText="1"/>
    </xf>
    <xf numFmtId="0" fontId="15" fillId="0" borderId="0" xfId="1" applyFont="1" applyAlignment="1" applyProtection="1">
      <alignment horizontal="left"/>
    </xf>
    <xf numFmtId="180" fontId="23" fillId="0" borderId="0" xfId="0" applyNumberFormat="1" applyFont="1" applyAlignment="1" applyProtection="1">
      <alignment horizontal="left" vertical="center"/>
    </xf>
    <xf numFmtId="0" fontId="20" fillId="0" borderId="166" xfId="0" applyFont="1" applyBorder="1" applyAlignment="1" applyProtection="1">
      <alignment horizontal="left" vertical="center"/>
    </xf>
    <xf numFmtId="0" fontId="20" fillId="0" borderId="167" xfId="0" applyFont="1" applyBorder="1" applyAlignment="1" applyProtection="1">
      <alignment horizontal="left" vertical="center"/>
    </xf>
    <xf numFmtId="0" fontId="19" fillId="0" borderId="169" xfId="0" applyFont="1" applyBorder="1" applyAlignment="1" applyProtection="1">
      <alignment horizontal="center" vertical="center"/>
    </xf>
    <xf numFmtId="0" fontId="19" fillId="0" borderId="170" xfId="0" applyFont="1" applyBorder="1" applyAlignment="1" applyProtection="1">
      <alignment horizontal="center" vertical="center"/>
    </xf>
    <xf numFmtId="5" fontId="21" fillId="0" borderId="169" xfId="0" applyNumberFormat="1" applyFont="1" applyBorder="1" applyAlignment="1" applyProtection="1">
      <alignment horizontal="right" vertical="center"/>
    </xf>
    <xf numFmtId="5" fontId="21" fillId="0" borderId="168" xfId="0" applyNumberFormat="1" applyFont="1" applyBorder="1" applyAlignment="1" applyProtection="1">
      <alignment horizontal="right" vertical="center"/>
    </xf>
    <xf numFmtId="5" fontId="21" fillId="0" borderId="76" xfId="0" applyNumberFormat="1" applyFont="1" applyBorder="1" applyAlignment="1" applyProtection="1">
      <alignment horizontal="right" vertical="center"/>
    </xf>
    <xf numFmtId="5" fontId="21" fillId="0" borderId="36" xfId="0" applyNumberFormat="1" applyFont="1" applyBorder="1" applyAlignment="1" applyProtection="1">
      <alignment horizontal="right" vertical="center"/>
    </xf>
    <xf numFmtId="5" fontId="21" fillId="0" borderId="25" xfId="0" applyNumberFormat="1" applyFont="1" applyBorder="1" applyAlignment="1" applyProtection="1">
      <alignment horizontal="right" vertical="center"/>
    </xf>
    <xf numFmtId="5" fontId="21" fillId="0" borderId="27" xfId="0" applyNumberFormat="1" applyFont="1" applyBorder="1" applyAlignment="1" applyProtection="1">
      <alignment horizontal="right" vertical="center"/>
    </xf>
    <xf numFmtId="0" fontId="20" fillId="0" borderId="162" xfId="0" applyFont="1" applyBorder="1" applyAlignment="1" applyProtection="1">
      <alignment horizontal="center" vertical="center"/>
    </xf>
    <xf numFmtId="0" fontId="20" fillId="0" borderId="163" xfId="0" applyFont="1" applyBorder="1" applyAlignment="1" applyProtection="1">
      <alignment horizontal="center" vertical="center"/>
    </xf>
    <xf numFmtId="14" fontId="7" fillId="0" borderId="0" xfId="1" applyNumberFormat="1" applyFont="1" applyAlignment="1" applyProtection="1">
      <alignment horizontal="center" vertical="center"/>
    </xf>
    <xf numFmtId="5" fontId="21" fillId="0" borderId="22" xfId="0" applyNumberFormat="1" applyFont="1" applyBorder="1" applyAlignment="1" applyProtection="1">
      <alignment horizontal="right" vertical="center"/>
    </xf>
    <xf numFmtId="5" fontId="21" fillId="0" borderId="24" xfId="0" applyNumberFormat="1" applyFont="1" applyBorder="1" applyAlignment="1" applyProtection="1">
      <alignment horizontal="right" vertical="center"/>
    </xf>
    <xf numFmtId="178" fontId="20" fillId="0" borderId="76" xfId="0" applyNumberFormat="1" applyFont="1" applyBorder="1" applyAlignment="1" applyProtection="1">
      <alignment horizontal="center" vertical="center"/>
    </xf>
    <xf numFmtId="178" fontId="20" fillId="0" borderId="59" xfId="0" applyNumberFormat="1" applyFont="1" applyBorder="1" applyAlignment="1" applyProtection="1">
      <alignment horizontal="center" vertical="center"/>
    </xf>
    <xf numFmtId="178" fontId="20" fillId="0" borderId="22" xfId="0" applyNumberFormat="1" applyFont="1" applyBorder="1" applyAlignment="1" applyProtection="1">
      <alignment horizontal="center" vertical="center"/>
    </xf>
    <xf numFmtId="178" fontId="20" fillId="0" borderId="14" xfId="0" applyNumberFormat="1" applyFont="1" applyBorder="1" applyAlignment="1" applyProtection="1">
      <alignment horizontal="center" vertical="center"/>
    </xf>
    <xf numFmtId="0" fontId="38" fillId="0" borderId="0" xfId="0" applyFont="1" applyAlignment="1" applyProtection="1">
      <alignment horizontal="left"/>
    </xf>
    <xf numFmtId="0" fontId="0" fillId="0" borderId="0" xfId="0" applyAlignment="1">
      <alignment horizontal="right" vertical="center"/>
    </xf>
    <xf numFmtId="0" fontId="3" fillId="12" borderId="45" xfId="1" applyFont="1" applyFill="1" applyBorder="1" applyAlignment="1" applyProtection="1">
      <alignment horizontal="left" vertical="center"/>
    </xf>
    <xf numFmtId="0" fontId="3" fillId="12" borderId="44" xfId="1" applyNumberFormat="1" applyFont="1" applyFill="1" applyBorder="1" applyAlignment="1" applyProtection="1">
      <alignment horizontal="center" vertical="center"/>
    </xf>
    <xf numFmtId="0" fontId="3" fillId="12" borderId="45" xfId="1" applyNumberFormat="1" applyFont="1" applyFill="1" applyBorder="1" applyAlignment="1" applyProtection="1">
      <alignment horizontal="center" vertical="center"/>
    </xf>
    <xf numFmtId="0" fontId="3" fillId="12" borderId="49" xfId="1" applyFont="1" applyFill="1" applyBorder="1" applyAlignment="1" applyProtection="1">
      <alignment horizontal="left" vertical="center"/>
    </xf>
    <xf numFmtId="0" fontId="3" fillId="12" borderId="41" xfId="1" applyFont="1" applyFill="1" applyBorder="1" applyAlignment="1" applyProtection="1">
      <alignment horizontal="center" vertical="center" shrinkToFit="1"/>
    </xf>
    <xf numFmtId="0" fontId="3" fillId="12" borderId="42" xfId="1" applyFont="1" applyFill="1" applyBorder="1" applyAlignment="1" applyProtection="1">
      <alignment horizontal="center" vertical="center" shrinkToFit="1"/>
    </xf>
    <xf numFmtId="0" fontId="3" fillId="12" borderId="48" xfId="1" applyNumberFormat="1" applyFont="1" applyFill="1" applyBorder="1" applyAlignment="1" applyProtection="1">
      <alignment horizontal="center" vertical="center"/>
    </xf>
    <xf numFmtId="0" fontId="3" fillId="12" borderId="49" xfId="1" applyNumberFormat="1" applyFont="1" applyFill="1" applyBorder="1" applyAlignment="1" applyProtection="1">
      <alignment horizontal="center" vertical="center"/>
    </xf>
    <xf numFmtId="0" fontId="8" fillId="12" borderId="53" xfId="1" applyFont="1" applyFill="1" applyBorder="1" applyAlignment="1" applyProtection="1">
      <alignment horizontal="center" vertical="center" wrapText="1" shrinkToFit="1"/>
    </xf>
    <xf numFmtId="0" fontId="8" fillId="12" borderId="8" xfId="1" applyFont="1" applyFill="1" applyBorder="1" applyAlignment="1" applyProtection="1">
      <alignment horizontal="center" vertical="center" wrapText="1" shrinkToFit="1"/>
    </xf>
    <xf numFmtId="0" fontId="8" fillId="12" borderId="9" xfId="1" applyFont="1" applyFill="1" applyBorder="1" applyAlignment="1" applyProtection="1">
      <alignment horizontal="center" vertical="center" shrinkToFit="1"/>
    </xf>
    <xf numFmtId="0" fontId="8" fillId="12" borderId="58" xfId="1" applyFont="1" applyFill="1" applyBorder="1" applyAlignment="1" applyProtection="1">
      <alignment horizontal="center" vertical="center" shrinkToFit="1"/>
    </xf>
    <xf numFmtId="0" fontId="8" fillId="12" borderId="46" xfId="1" applyFont="1" applyFill="1" applyBorder="1" applyAlignment="1" applyProtection="1">
      <alignment horizontal="center" vertical="center" shrinkToFit="1"/>
    </xf>
    <xf numFmtId="0" fontId="8" fillId="12" borderId="59" xfId="1" applyFont="1" applyFill="1" applyBorder="1" applyAlignment="1" applyProtection="1">
      <alignment horizontal="center" vertical="center" shrinkToFit="1"/>
    </xf>
    <xf numFmtId="0" fontId="8" fillId="12" borderId="97" xfId="1" applyFont="1" applyFill="1" applyBorder="1" applyAlignment="1" applyProtection="1">
      <alignment horizontal="center" vertical="center" shrinkToFit="1"/>
    </xf>
    <xf numFmtId="0" fontId="8" fillId="12" borderId="109" xfId="1" applyFont="1" applyFill="1" applyBorder="1" applyAlignment="1" applyProtection="1">
      <alignment horizontal="center" vertical="center" shrinkToFit="1"/>
    </xf>
    <xf numFmtId="0" fontId="8" fillId="12" borderId="98" xfId="1" applyFont="1" applyFill="1" applyBorder="1" applyAlignment="1" applyProtection="1">
      <alignment horizontal="center" vertical="center" shrinkToFit="1"/>
    </xf>
    <xf numFmtId="0" fontId="31" fillId="0" borderId="4" xfId="1" applyFont="1" applyBorder="1" applyAlignment="1" applyProtection="1">
      <alignment horizontal="center" vertical="center" shrinkToFit="1"/>
    </xf>
    <xf numFmtId="14" fontId="7" fillId="0" borderId="3" xfId="1" applyNumberFormat="1" applyFont="1" applyFill="1" applyBorder="1" applyAlignment="1" applyProtection="1">
      <alignment horizontal="center" vertical="center" shrinkToFit="1"/>
      <protection locked="0"/>
    </xf>
    <xf numFmtId="14" fontId="7" fillId="0" borderId="4" xfId="1" applyNumberFormat="1" applyFont="1" applyFill="1" applyBorder="1" applyAlignment="1" applyProtection="1">
      <alignment horizontal="center" vertical="center" shrinkToFit="1"/>
      <protection locked="0"/>
    </xf>
    <xf numFmtId="14" fontId="7" fillId="0" borderId="6" xfId="1" applyNumberFormat="1" applyFont="1" applyFill="1" applyBorder="1" applyAlignment="1" applyProtection="1">
      <alignment horizontal="center" vertical="center" shrinkToFit="1"/>
      <protection locked="0"/>
    </xf>
    <xf numFmtId="14" fontId="7" fillId="0" borderId="15" xfId="1" applyNumberFormat="1" applyFont="1" applyFill="1" applyBorder="1" applyAlignment="1" applyProtection="1">
      <alignment horizontal="center" vertical="center" shrinkToFit="1"/>
      <protection locked="0"/>
    </xf>
    <xf numFmtId="14" fontId="7" fillId="0" borderId="1" xfId="1" applyNumberFormat="1" applyFont="1" applyFill="1" applyBorder="1" applyAlignment="1" applyProtection="1">
      <alignment horizontal="center" vertical="center" shrinkToFit="1"/>
      <protection locked="0"/>
    </xf>
    <xf numFmtId="14" fontId="7" fillId="0" borderId="17" xfId="1" applyNumberFormat="1" applyFont="1" applyFill="1" applyBorder="1" applyAlignment="1" applyProtection="1">
      <alignment horizontal="center" vertical="center" shrinkToFit="1"/>
      <protection locked="0"/>
    </xf>
    <xf numFmtId="0" fontId="6" fillId="12" borderId="0" xfId="1" applyFont="1" applyFill="1" applyBorder="1" applyAlignment="1" applyProtection="1">
      <alignment horizontal="center" vertical="center" wrapText="1" shrinkToFit="1"/>
    </xf>
    <xf numFmtId="0" fontId="6" fillId="12" borderId="11" xfId="1" applyFont="1" applyFill="1" applyBorder="1" applyAlignment="1" applyProtection="1">
      <alignment horizontal="center" vertical="center" wrapText="1" shrinkToFit="1"/>
    </xf>
    <xf numFmtId="0" fontId="7" fillId="12" borderId="3" xfId="1" applyFont="1" applyFill="1" applyBorder="1" applyAlignment="1" applyProtection="1">
      <alignment horizontal="center" vertical="center" shrinkToFit="1"/>
    </xf>
    <xf numFmtId="0" fontId="7" fillId="12" borderId="4" xfId="1" applyFont="1" applyFill="1" applyBorder="1" applyAlignment="1" applyProtection="1">
      <alignment horizontal="center" vertical="center" shrinkToFit="1"/>
    </xf>
    <xf numFmtId="0" fontId="7" fillId="12" borderId="6" xfId="1" applyFont="1" applyFill="1" applyBorder="1" applyAlignment="1" applyProtection="1">
      <alignment horizontal="center" vertical="center" shrinkToFit="1"/>
    </xf>
    <xf numFmtId="0" fontId="7" fillId="12" borderId="10" xfId="1" applyFont="1" applyFill="1" applyBorder="1" applyAlignment="1" applyProtection="1">
      <alignment horizontal="center" vertical="center" shrinkToFit="1"/>
    </xf>
    <xf numFmtId="0" fontId="7" fillId="12" borderId="0" xfId="1" applyFont="1" applyFill="1" applyBorder="1" applyAlignment="1" applyProtection="1">
      <alignment horizontal="center" vertical="center" shrinkToFit="1"/>
    </xf>
    <xf numFmtId="0" fontId="7" fillId="12" borderId="11" xfId="1" applyFont="1" applyFill="1" applyBorder="1" applyAlignment="1" applyProtection="1">
      <alignment horizontal="center" vertical="center" shrinkToFit="1"/>
    </xf>
    <xf numFmtId="0" fontId="7" fillId="12" borderId="15" xfId="1" applyFont="1" applyFill="1" applyBorder="1" applyAlignment="1" applyProtection="1">
      <alignment horizontal="center" vertical="center" shrinkToFit="1"/>
    </xf>
    <xf numFmtId="0" fontId="7" fillId="12" borderId="1" xfId="1" applyFont="1" applyFill="1" applyBorder="1" applyAlignment="1" applyProtection="1">
      <alignment horizontal="center" vertical="center" shrinkToFit="1"/>
    </xf>
    <xf numFmtId="0" fontId="7" fillId="12" borderId="17" xfId="1" applyFont="1" applyFill="1" applyBorder="1" applyAlignment="1" applyProtection="1">
      <alignment horizontal="center" vertical="center" shrinkToFit="1"/>
    </xf>
    <xf numFmtId="0" fontId="3" fillId="12" borderId="53" xfId="1" applyFont="1" applyFill="1" applyBorder="1" applyAlignment="1" applyProtection="1">
      <alignment horizontal="center" vertical="center" shrinkToFit="1"/>
    </xf>
    <xf numFmtId="0" fontId="3" fillId="12" borderId="8" xfId="1" applyFont="1" applyFill="1" applyBorder="1" applyAlignment="1" applyProtection="1">
      <alignment horizontal="center" vertical="center" shrinkToFit="1"/>
    </xf>
    <xf numFmtId="0" fontId="25" fillId="12" borderId="55" xfId="1" applyFont="1" applyFill="1" applyBorder="1" applyAlignment="1" applyProtection="1">
      <alignment horizontal="center" vertical="center" wrapText="1" shrinkToFit="1"/>
    </xf>
    <xf numFmtId="0" fontId="10" fillId="12" borderId="56" xfId="1" applyFont="1" applyFill="1" applyBorder="1" applyAlignment="1" applyProtection="1">
      <alignment horizontal="center" vertical="center" wrapText="1" shrinkToFit="1"/>
    </xf>
    <xf numFmtId="0" fontId="10" fillId="12" borderId="57" xfId="1" applyFont="1" applyFill="1" applyBorder="1" applyAlignment="1" applyProtection="1">
      <alignment horizontal="center" vertical="center" wrapText="1" shrinkToFit="1"/>
    </xf>
    <xf numFmtId="0" fontId="24" fillId="12" borderId="8" xfId="1" applyFont="1" applyFill="1" applyBorder="1" applyAlignment="1" applyProtection="1">
      <alignment horizontal="center" vertical="center" wrapText="1" shrinkToFit="1"/>
    </xf>
    <xf numFmtId="0" fontId="24" fillId="12" borderId="9" xfId="1" applyFont="1" applyFill="1" applyBorder="1" applyAlignment="1" applyProtection="1">
      <alignment horizontal="center" vertical="center" wrapText="1" shrinkToFit="1"/>
    </xf>
    <xf numFmtId="0" fontId="24" fillId="12" borderId="46" xfId="1" applyFont="1" applyFill="1" applyBorder="1" applyAlignment="1" applyProtection="1">
      <alignment horizontal="center" vertical="center" wrapText="1" shrinkToFit="1"/>
    </xf>
    <xf numFmtId="0" fontId="24" fillId="12" borderId="59" xfId="1" applyFont="1" applyFill="1" applyBorder="1" applyAlignment="1" applyProtection="1">
      <alignment horizontal="center" vertical="center" wrapText="1" shrinkToFit="1"/>
    </xf>
    <xf numFmtId="0" fontId="26" fillId="12" borderId="72" xfId="1" applyFont="1" applyFill="1" applyBorder="1" applyAlignment="1" applyProtection="1">
      <alignment horizontal="center" vertical="center" textRotation="255" wrapText="1" shrinkToFit="1"/>
    </xf>
    <xf numFmtId="0" fontId="26" fillId="12" borderId="65" xfId="1" applyFont="1" applyFill="1" applyBorder="1" applyAlignment="1" applyProtection="1">
      <alignment horizontal="center" vertical="center" textRotation="255" shrinkToFit="1"/>
    </xf>
    <xf numFmtId="0" fontId="26" fillId="12" borderId="89" xfId="1" applyFont="1" applyFill="1" applyBorder="1" applyAlignment="1" applyProtection="1">
      <alignment horizontal="center" vertical="center" textRotation="255" shrinkToFit="1"/>
    </xf>
    <xf numFmtId="0" fontId="26" fillId="12" borderId="73" xfId="1" applyFont="1" applyFill="1" applyBorder="1" applyAlignment="1" applyProtection="1">
      <alignment horizontal="center" vertical="center" textRotation="255" wrapText="1" shrinkToFit="1"/>
    </xf>
    <xf numFmtId="0" fontId="26" fillId="12" borderId="74" xfId="1" applyFont="1" applyFill="1" applyBorder="1" applyAlignment="1" applyProtection="1">
      <alignment horizontal="center" vertical="center" textRotation="255" shrinkToFit="1"/>
    </xf>
    <xf numFmtId="0" fontId="26" fillId="12" borderId="96" xfId="1" applyFont="1" applyFill="1" applyBorder="1" applyAlignment="1" applyProtection="1">
      <alignment horizontal="center" vertical="center" textRotation="255" shrinkToFit="1"/>
    </xf>
    <xf numFmtId="0" fontId="3" fillId="12" borderId="65" xfId="1" applyFont="1" applyFill="1" applyBorder="1" applyAlignment="1" applyProtection="1">
      <alignment horizontal="center" vertical="center" shrinkToFit="1"/>
    </xf>
    <xf numFmtId="0" fontId="3" fillId="12" borderId="89" xfId="1" applyFont="1" applyFill="1" applyBorder="1" applyAlignment="1" applyProtection="1">
      <alignment horizontal="center" vertical="center" shrinkToFit="1"/>
    </xf>
    <xf numFmtId="0" fontId="7" fillId="12" borderId="21" xfId="1" applyFont="1" applyFill="1" applyBorder="1" applyAlignment="1" applyProtection="1">
      <alignment horizontal="center" vertical="center" shrinkToFit="1"/>
    </xf>
    <xf numFmtId="0" fontId="7" fillId="12" borderId="90" xfId="1" applyFont="1" applyFill="1" applyBorder="1" applyAlignment="1" applyProtection="1">
      <alignment horizontal="center" vertical="center" shrinkToFit="1"/>
    </xf>
    <xf numFmtId="0" fontId="3" fillId="12" borderId="70" xfId="1" applyFont="1" applyFill="1" applyBorder="1" applyAlignment="1" applyProtection="1">
      <alignment horizontal="center" vertical="center" textRotation="255" shrinkToFit="1"/>
    </xf>
    <xf numFmtId="0" fontId="3" fillId="12" borderId="92" xfId="1" applyFont="1" applyFill="1" applyBorder="1" applyAlignment="1" applyProtection="1">
      <alignment horizontal="center" vertical="center" textRotation="255" shrinkToFit="1"/>
    </xf>
    <xf numFmtId="0" fontId="3" fillId="12" borderId="21" xfId="1" applyFont="1" applyFill="1" applyBorder="1" applyAlignment="1" applyProtection="1">
      <alignment horizontal="center" vertical="center" textRotation="255" wrapText="1" shrinkToFit="1"/>
    </xf>
    <xf numFmtId="0" fontId="3" fillId="12" borderId="90" xfId="1" applyFont="1" applyFill="1" applyBorder="1" applyAlignment="1" applyProtection="1">
      <alignment horizontal="center" vertical="center" textRotation="255" shrinkToFit="1"/>
    </xf>
    <xf numFmtId="0" fontId="3" fillId="12" borderId="66" xfId="1" applyFont="1" applyFill="1" applyBorder="1" applyAlignment="1" applyProtection="1">
      <alignment horizontal="center" vertical="center" textRotation="255" shrinkToFit="1"/>
    </xf>
    <xf numFmtId="0" fontId="3" fillId="12" borderId="91" xfId="1" applyFont="1" applyFill="1" applyBorder="1" applyAlignment="1" applyProtection="1">
      <alignment horizontal="center" vertical="center" textRotation="255" shrinkToFit="1"/>
    </xf>
    <xf numFmtId="176" fontId="3" fillId="5" borderId="46" xfId="1" applyNumberFormat="1" applyFont="1" applyFill="1" applyBorder="1" applyAlignment="1" applyProtection="1">
      <alignment horizontal="center" vertical="center" shrinkToFit="1"/>
    </xf>
    <xf numFmtId="0" fontId="7" fillId="12" borderId="111" xfId="1" applyFont="1" applyFill="1" applyBorder="1" applyAlignment="1" applyProtection="1">
      <alignment horizontal="center" vertical="center" textRotation="255" shrinkToFit="1"/>
    </xf>
    <xf numFmtId="0" fontId="7" fillId="12" borderId="189" xfId="1" applyFont="1" applyFill="1" applyBorder="1" applyAlignment="1" applyProtection="1">
      <alignment horizontal="center" vertical="center" textRotation="255" shrinkToFit="1"/>
    </xf>
    <xf numFmtId="0" fontId="7" fillId="12" borderId="190" xfId="1" applyFont="1" applyFill="1" applyBorder="1" applyAlignment="1" applyProtection="1">
      <alignment horizontal="center" vertical="center" textRotation="255" shrinkToFit="1"/>
    </xf>
    <xf numFmtId="0" fontId="3" fillId="9" borderId="52" xfId="1" applyFont="1" applyFill="1" applyBorder="1" applyAlignment="1" applyProtection="1">
      <alignment horizontal="left" vertical="center" shrinkToFit="1"/>
    </xf>
    <xf numFmtId="0" fontId="3" fillId="9" borderId="102" xfId="1" applyFont="1" applyFill="1" applyBorder="1" applyAlignment="1" applyProtection="1">
      <alignment horizontal="left" vertical="center" shrinkToFit="1"/>
    </xf>
    <xf numFmtId="0" fontId="3" fillId="9" borderId="104" xfId="1" applyFont="1" applyFill="1" applyBorder="1" applyAlignment="1" applyProtection="1">
      <alignment horizontal="left" vertical="center" shrinkToFit="1"/>
    </xf>
    <xf numFmtId="0" fontId="3" fillId="9" borderId="105" xfId="1" applyFont="1" applyFill="1" applyBorder="1" applyAlignment="1" applyProtection="1">
      <alignment horizontal="left" vertical="center" shrinkToFit="1"/>
    </xf>
    <xf numFmtId="0" fontId="13" fillId="12" borderId="0" xfId="1" applyFont="1" applyFill="1" applyAlignment="1" applyProtection="1">
      <alignment horizontal="left" vertical="center" wrapText="1" shrinkToFit="1"/>
    </xf>
    <xf numFmtId="0" fontId="26" fillId="12" borderId="10" xfId="1" applyFont="1" applyFill="1" applyBorder="1" applyAlignment="1" applyProtection="1">
      <alignment horizontal="right" vertical="center" wrapText="1" shrinkToFit="1"/>
    </xf>
    <xf numFmtId="0" fontId="26" fillId="12" borderId="0" xfId="1" applyFont="1" applyFill="1" applyBorder="1" applyAlignment="1" applyProtection="1">
      <alignment horizontal="right" vertical="center" wrapText="1" shrinkToFit="1"/>
    </xf>
    <xf numFmtId="0" fontId="8" fillId="12" borderId="3" xfId="1" applyFont="1" applyFill="1" applyBorder="1" applyAlignment="1" applyProtection="1">
      <alignment horizontal="center" vertical="center" shrinkToFit="1"/>
    </xf>
    <xf numFmtId="0" fontId="8" fillId="12" borderId="6" xfId="1" applyFont="1" applyFill="1" applyBorder="1" applyAlignment="1" applyProtection="1">
      <alignment horizontal="center" vertical="center" shrinkToFit="1"/>
    </xf>
    <xf numFmtId="0" fontId="8" fillId="12" borderId="15" xfId="1" applyFont="1" applyFill="1" applyBorder="1" applyAlignment="1" applyProtection="1">
      <alignment horizontal="center" vertical="center" shrinkToFit="1"/>
    </xf>
    <xf numFmtId="0" fontId="8" fillId="12" borderId="17" xfId="1" applyFont="1" applyFill="1" applyBorder="1" applyAlignment="1" applyProtection="1">
      <alignment horizontal="center" vertical="center" shrinkToFit="1"/>
    </xf>
    <xf numFmtId="0" fontId="3" fillId="12" borderId="0" xfId="1" applyFont="1" applyFill="1" applyAlignment="1" applyProtection="1">
      <alignment horizontal="right" vertical="center" shrinkToFit="1"/>
    </xf>
    <xf numFmtId="0" fontId="3" fillId="12" borderId="11" xfId="1" applyFont="1" applyFill="1" applyBorder="1" applyAlignment="1" applyProtection="1">
      <alignment horizontal="right" vertical="center" shrinkToFit="1"/>
    </xf>
    <xf numFmtId="0" fontId="10" fillId="9" borderId="0" xfId="1" applyFont="1" applyFill="1" applyBorder="1" applyAlignment="1" applyProtection="1">
      <alignment horizontal="left" shrinkToFit="1"/>
    </xf>
    <xf numFmtId="0" fontId="3" fillId="9" borderId="100" xfId="1" applyFont="1" applyFill="1" applyBorder="1" applyAlignment="1" applyProtection="1">
      <alignment horizontal="left" vertical="center" shrinkToFit="1"/>
    </xf>
    <xf numFmtId="0" fontId="10" fillId="9" borderId="0" xfId="1" applyFont="1" applyFill="1" applyAlignment="1" applyProtection="1">
      <alignment horizontal="left" vertical="center" shrinkToFit="1"/>
    </xf>
    <xf numFmtId="0" fontId="3" fillId="9" borderId="0" xfId="1" applyFont="1" applyFill="1" applyAlignment="1" applyProtection="1">
      <alignment horizontal="left" vertical="center" shrinkToFit="1"/>
    </xf>
    <xf numFmtId="0" fontId="3" fillId="9" borderId="0" xfId="1" applyFont="1" applyFill="1" applyAlignment="1" applyProtection="1">
      <alignment horizontal="left" vertical="center" wrapText="1" shrinkToFit="1"/>
    </xf>
    <xf numFmtId="0" fontId="3" fillId="0" borderId="18" xfId="1" applyFont="1" applyBorder="1" applyAlignment="1" applyProtection="1">
      <alignment horizontal="left" vertical="center" shrinkToFit="1"/>
    </xf>
    <xf numFmtId="0" fontId="3" fillId="0" borderId="19" xfId="1" applyFont="1" applyBorder="1" applyAlignment="1" applyProtection="1">
      <alignment horizontal="left" vertical="center" shrinkToFit="1"/>
    </xf>
    <xf numFmtId="0" fontId="3" fillId="0" borderId="20" xfId="1" applyFont="1" applyBorder="1" applyAlignment="1" applyProtection="1">
      <alignment horizontal="left" vertical="center" shrinkToFit="1"/>
    </xf>
    <xf numFmtId="0" fontId="3" fillId="0" borderId="10" xfId="1" applyFont="1" applyBorder="1" applyAlignment="1" applyProtection="1">
      <alignment horizontal="center" vertical="center" shrinkToFit="1"/>
    </xf>
    <xf numFmtId="0" fontId="3" fillId="0" borderId="11" xfId="1" applyFont="1" applyBorder="1" applyAlignment="1" applyProtection="1">
      <alignment horizontal="center" vertical="center" shrinkToFit="1"/>
    </xf>
    <xf numFmtId="0" fontId="3" fillId="0" borderId="18" xfId="1" applyFont="1" applyBorder="1" applyAlignment="1" applyProtection="1">
      <alignment horizontal="center" vertical="center"/>
    </xf>
    <xf numFmtId="0" fontId="3" fillId="0" borderId="20" xfId="1" applyFont="1" applyBorder="1" applyAlignment="1" applyProtection="1">
      <alignment horizontal="center" vertical="center"/>
    </xf>
    <xf numFmtId="0" fontId="6" fillId="0" borderId="76" xfId="1" applyFont="1" applyBorder="1" applyAlignment="1" applyProtection="1">
      <alignment horizontal="center" vertical="center" textRotation="255" wrapText="1" shrinkToFit="1"/>
    </xf>
    <xf numFmtId="0" fontId="6" fillId="0" borderId="76" xfId="1" applyFont="1" applyBorder="1" applyAlignment="1" applyProtection="1">
      <alignment horizontal="center" vertical="center" textRotation="255" shrinkToFit="1"/>
    </xf>
    <xf numFmtId="0" fontId="6" fillId="0" borderId="21" xfId="1" applyFont="1" applyBorder="1" applyAlignment="1" applyProtection="1">
      <alignment horizontal="center" vertical="center" textRotation="255" shrinkToFit="1"/>
    </xf>
    <xf numFmtId="0" fontId="3" fillId="0" borderId="53" xfId="1" applyFont="1" applyBorder="1" applyAlignment="1" applyProtection="1">
      <alignment horizontal="center" vertical="center" shrinkToFit="1"/>
    </xf>
    <xf numFmtId="0" fontId="3" fillId="0" borderId="8" xfId="1" applyFont="1" applyBorder="1" applyAlignment="1" applyProtection="1">
      <alignment horizontal="center" vertical="center" shrinkToFit="1"/>
    </xf>
    <xf numFmtId="0" fontId="3" fillId="0" borderId="9" xfId="1" applyFont="1" applyBorder="1" applyAlignment="1" applyProtection="1">
      <alignment horizontal="center" vertical="center" shrinkToFit="1"/>
    </xf>
    <xf numFmtId="0" fontId="3" fillId="7" borderId="42" xfId="1" applyFont="1" applyFill="1" applyBorder="1" applyAlignment="1" applyProtection="1">
      <alignment horizontal="left" vertical="center" shrinkToFit="1"/>
    </xf>
    <xf numFmtId="0" fontId="3" fillId="7" borderId="43" xfId="1" applyFont="1" applyFill="1" applyBorder="1" applyAlignment="1" applyProtection="1">
      <alignment horizontal="left" vertical="center" shrinkToFit="1"/>
    </xf>
    <xf numFmtId="0" fontId="6" fillId="0" borderId="18" xfId="1" applyFont="1" applyBorder="1" applyAlignment="1" applyProtection="1">
      <alignment horizontal="center" vertical="center"/>
    </xf>
    <xf numFmtId="0" fontId="6" fillId="0" borderId="20" xfId="1" applyFont="1" applyBorder="1" applyAlignment="1" applyProtection="1">
      <alignment horizontal="center" vertical="center"/>
    </xf>
    <xf numFmtId="0" fontId="51" fillId="13" borderId="4" xfId="0" applyFont="1" applyFill="1" applyBorder="1" applyAlignment="1">
      <alignment horizontal="center" vertical="center"/>
    </xf>
    <xf numFmtId="0" fontId="52" fillId="13" borderId="4" xfId="0" applyFont="1" applyFill="1" applyBorder="1" applyAlignment="1">
      <alignment horizontal="center" vertical="center"/>
    </xf>
    <xf numFmtId="0" fontId="0" fillId="13" borderId="4" xfId="0" applyFill="1" applyBorder="1" applyAlignment="1">
      <alignment horizontal="center" vertical="center"/>
    </xf>
    <xf numFmtId="0" fontId="0" fillId="13" borderId="6" xfId="0" applyFill="1" applyBorder="1" applyAlignment="1">
      <alignment horizontal="center" vertical="center"/>
    </xf>
    <xf numFmtId="0" fontId="0" fillId="0" borderId="2" xfId="0" applyBorder="1" applyAlignment="1">
      <alignment horizontal="center" vertical="center"/>
    </xf>
    <xf numFmtId="0" fontId="0" fillId="0" borderId="196" xfId="0" applyBorder="1" applyAlignment="1">
      <alignment horizontal="center" vertical="center"/>
    </xf>
    <xf numFmtId="0" fontId="0" fillId="0" borderId="197" xfId="0" applyBorder="1" applyAlignment="1">
      <alignment horizontal="center" vertical="center"/>
    </xf>
    <xf numFmtId="0" fontId="0" fillId="0" borderId="198" xfId="0" applyBorder="1" applyAlignment="1">
      <alignment horizontal="center" vertical="center"/>
    </xf>
    <xf numFmtId="0" fontId="0" fillId="3" borderId="4" xfId="0" applyFill="1" applyBorder="1" applyAlignment="1">
      <alignment horizontal="center" vertical="center"/>
    </xf>
    <xf numFmtId="0" fontId="0" fillId="13" borderId="0" xfId="0" applyFill="1" applyBorder="1" applyAlignment="1">
      <alignment horizontal="center" vertical="center"/>
    </xf>
    <xf numFmtId="0" fontId="0" fillId="13" borderId="11" xfId="0" applyFill="1" applyBorder="1" applyAlignment="1">
      <alignment horizontal="center" vertical="center"/>
    </xf>
    <xf numFmtId="0" fontId="0" fillId="3" borderId="4" xfId="0" applyFont="1" applyFill="1" applyBorder="1" applyAlignment="1">
      <alignment horizontal="center" vertical="center"/>
    </xf>
    <xf numFmtId="0" fontId="53" fillId="3" borderId="4" xfId="0" applyFont="1" applyFill="1" applyBorder="1" applyAlignment="1">
      <alignment horizontal="center" vertical="center"/>
    </xf>
    <xf numFmtId="0" fontId="0" fillId="3" borderId="6" xfId="0" applyFill="1" applyBorder="1" applyAlignment="1">
      <alignment horizontal="center" vertical="center"/>
    </xf>
    <xf numFmtId="0" fontId="51" fillId="13" borderId="0" xfId="0" applyFont="1" applyFill="1" applyBorder="1" applyAlignment="1">
      <alignment horizontal="center" vertical="center"/>
    </xf>
    <xf numFmtId="0" fontId="52" fillId="13" borderId="0" xfId="0" applyFont="1" applyFill="1" applyBorder="1" applyAlignment="1">
      <alignment horizontal="center" vertical="center"/>
    </xf>
    <xf numFmtId="0" fontId="19" fillId="0" borderId="0" xfId="0" applyFont="1" applyBorder="1" applyAlignment="1" applyProtection="1">
      <alignment horizontal="left" vertical="top" wrapText="1"/>
    </xf>
    <xf numFmtId="0" fontId="29" fillId="0" borderId="0" xfId="0" applyFont="1" applyAlignment="1" applyProtection="1">
      <alignment horizontal="center" vertical="center"/>
    </xf>
    <xf numFmtId="0" fontId="23" fillId="0" borderId="0" xfId="0" applyFont="1" applyAlignment="1" applyProtection="1">
      <alignment horizontal="left" vertical="center"/>
    </xf>
    <xf numFmtId="0" fontId="20" fillId="0" borderId="0" xfId="0" applyFont="1" applyAlignment="1" applyProtection="1">
      <alignment horizontal="left" vertical="center"/>
    </xf>
    <xf numFmtId="0" fontId="21" fillId="0" borderId="76" xfId="0" applyFont="1" applyBorder="1" applyAlignment="1" applyProtection="1">
      <alignment horizontal="center" vertical="center" wrapText="1"/>
    </xf>
    <xf numFmtId="0" fontId="21" fillId="0" borderId="46" xfId="0" applyFont="1" applyBorder="1" applyAlignment="1" applyProtection="1">
      <alignment horizontal="center" vertical="center" wrapText="1"/>
    </xf>
    <xf numFmtId="5" fontId="17" fillId="0" borderId="76" xfId="0" applyNumberFormat="1" applyFont="1" applyBorder="1" applyAlignment="1" applyProtection="1">
      <alignment horizontal="center" vertical="center"/>
    </xf>
    <xf numFmtId="5" fontId="17" fillId="0" borderId="46" xfId="0" applyNumberFormat="1" applyFont="1" applyBorder="1" applyAlignment="1" applyProtection="1">
      <alignment horizontal="center" vertical="center"/>
    </xf>
    <xf numFmtId="5" fontId="17" fillId="0" borderId="36" xfId="0" applyNumberFormat="1" applyFont="1" applyBorder="1" applyAlignment="1" applyProtection="1">
      <alignment horizontal="center" vertical="center"/>
    </xf>
    <xf numFmtId="0" fontId="20" fillId="0" borderId="0" xfId="0" applyFont="1" applyBorder="1" applyAlignment="1" applyProtection="1">
      <alignment horizontal="left" vertical="center" wrapText="1"/>
    </xf>
    <xf numFmtId="0" fontId="20" fillId="0" borderId="34" xfId="0" applyFont="1" applyBorder="1" applyAlignment="1" applyProtection="1">
      <alignment horizontal="center" vertical="center"/>
    </xf>
    <xf numFmtId="0" fontId="20" fillId="0" borderId="35"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33" xfId="0" applyFont="1" applyBorder="1" applyAlignment="1" applyProtection="1">
      <alignment horizontal="center" vertical="center"/>
    </xf>
    <xf numFmtId="0" fontId="20" fillId="0" borderId="28" xfId="0" applyFont="1" applyBorder="1" applyAlignment="1" applyProtection="1">
      <alignment horizontal="center" vertical="center"/>
    </xf>
    <xf numFmtId="0" fontId="20" fillId="0" borderId="29" xfId="0" applyFont="1" applyBorder="1" applyAlignment="1" applyProtection="1">
      <alignment horizontal="center" vertical="center"/>
    </xf>
    <xf numFmtId="0" fontId="20" fillId="0" borderId="30" xfId="0" applyFont="1" applyBorder="1" applyAlignment="1" applyProtection="1">
      <alignment horizontal="center" vertical="center"/>
    </xf>
    <xf numFmtId="0" fontId="20" fillId="0" borderId="31" xfId="0" applyFont="1" applyBorder="1" applyAlignment="1" applyProtection="1">
      <alignment horizontal="center" vertical="center"/>
    </xf>
    <xf numFmtId="0" fontId="19" fillId="0" borderId="0" xfId="0" applyFont="1" applyAlignment="1" applyProtection="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133350</xdr:rowOff>
        </xdr:from>
        <xdr:to>
          <xdr:col>7</xdr:col>
          <xdr:colOff>619125</xdr:colOff>
          <xdr:row>35</xdr:row>
          <xdr:rowOff>104775</xdr:rowOff>
        </xdr:to>
        <xdr:sp macro="" textlink="">
          <xdr:nvSpPr>
            <xdr:cNvPr id="9218" name="Object 2" hidden="1">
              <a:extLst>
                <a:ext uri="{63B3BB69-23CF-44E3-9099-C40C66FF867C}">
                  <a14:compatExt spid="_x0000_s921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17" sqref="A17"/>
    </sheetView>
  </sheetViews>
  <sheetFormatPr defaultRowHeight="18.75"/>
  <cols>
    <col min="1" max="1" width="150" customWidth="1"/>
  </cols>
  <sheetData>
    <row r="1" spans="1:1" ht="30.6" customHeight="1">
      <c r="A1" s="351" t="s">
        <v>273</v>
      </c>
    </row>
    <row r="2" spans="1:1" ht="30.6" customHeight="1">
      <c r="A2" s="352" t="s">
        <v>251</v>
      </c>
    </row>
    <row r="3" spans="1:1" ht="30.6" customHeight="1">
      <c r="A3" s="105" t="s">
        <v>325</v>
      </c>
    </row>
    <row r="4" spans="1:1" ht="24.95" customHeight="1">
      <c r="A4" s="106" t="s">
        <v>260</v>
      </c>
    </row>
    <row r="5" spans="1:1" ht="60" customHeight="1">
      <c r="A5" s="107" t="s">
        <v>274</v>
      </c>
    </row>
    <row r="6" spans="1:1" ht="159.94999999999999" customHeight="1">
      <c r="A6" s="108" t="s">
        <v>326</v>
      </c>
    </row>
    <row r="7" spans="1:1" ht="24.95" customHeight="1">
      <c r="A7" s="109" t="s">
        <v>261</v>
      </c>
    </row>
    <row r="8" spans="1:1" ht="60" customHeight="1">
      <c r="A8" s="110" t="s">
        <v>275</v>
      </c>
    </row>
    <row r="9" spans="1:1" ht="24.95" customHeight="1">
      <c r="A9" s="104" t="s">
        <v>262</v>
      </c>
    </row>
    <row r="10" spans="1:1" ht="99.95" customHeight="1">
      <c r="A10" s="103" t="s">
        <v>327</v>
      </c>
    </row>
    <row r="11" spans="1:1" ht="105" customHeight="1">
      <c r="A11" s="103" t="s">
        <v>328</v>
      </c>
    </row>
    <row r="12" spans="1:1" ht="80.099999999999994" customHeight="1">
      <c r="A12" s="103" t="s">
        <v>263</v>
      </c>
    </row>
    <row r="13" spans="1:1" ht="26.1" customHeight="1">
      <c r="A13" s="111" t="s">
        <v>264</v>
      </c>
    </row>
    <row r="14" spans="1:1" ht="60" customHeight="1">
      <c r="A14" s="112" t="s">
        <v>265</v>
      </c>
    </row>
    <row r="15" spans="1:1" ht="80.099999999999994" customHeight="1">
      <c r="A15" s="112" t="s">
        <v>335</v>
      </c>
    </row>
    <row r="16" spans="1:1" ht="24.95" customHeight="1">
      <c r="A16" s="113" t="s">
        <v>266</v>
      </c>
    </row>
    <row r="17" spans="1:1" ht="99.95" customHeight="1">
      <c r="A17" s="114" t="s">
        <v>329</v>
      </c>
    </row>
    <row r="18" spans="1:1" ht="150" customHeight="1">
      <c r="A18" s="114" t="s">
        <v>330</v>
      </c>
    </row>
    <row r="19" spans="1:1" ht="80.45" customHeight="1">
      <c r="A19" s="114" t="s">
        <v>276</v>
      </c>
    </row>
    <row r="20" spans="1:1" ht="24.75" customHeight="1">
      <c r="A20" s="115" t="s">
        <v>267</v>
      </c>
    </row>
  </sheetData>
  <sheetProtection selectLockedCells="1" selectUnlockedCells="1"/>
  <phoneticPr fontId="2"/>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46"/>
  <sheetViews>
    <sheetView view="pageBreakPreview" zoomScale="115" zoomScaleNormal="100" zoomScaleSheetLayoutView="115" workbookViewId="0">
      <selection activeCell="F6" sqref="F6"/>
    </sheetView>
  </sheetViews>
  <sheetFormatPr defaultColWidth="9" defaultRowHeight="13.5"/>
  <cols>
    <col min="1" max="1" width="5" style="281" customWidth="1"/>
    <col min="2" max="3" width="9" style="281"/>
    <col min="4" max="5" width="9.125" style="281" bestFit="1" customWidth="1"/>
    <col min="6" max="6" width="16.25" style="281" customWidth="1"/>
    <col min="7" max="7" width="1.375" style="281" customWidth="1"/>
    <col min="8" max="8" width="9.125" style="281" bestFit="1" customWidth="1"/>
    <col min="9" max="16384" width="9" style="281"/>
  </cols>
  <sheetData>
    <row r="1" spans="1:8" ht="5.0999999999999996" customHeight="1">
      <c r="F1" s="279"/>
    </row>
    <row r="2" spans="1:8" ht="15" customHeight="1">
      <c r="A2" s="656" t="s">
        <v>102</v>
      </c>
      <c r="B2" s="656"/>
      <c r="C2" s="656"/>
      <c r="D2" s="656"/>
      <c r="E2" s="656"/>
      <c r="F2" s="302">
        <f>'2021バレーＢ表'!E10</f>
        <v>0</v>
      </c>
      <c r="G2" s="280"/>
    </row>
    <row r="3" spans="1:8" ht="15" customHeight="1">
      <c r="A3" s="656"/>
      <c r="B3" s="656"/>
      <c r="C3" s="656"/>
      <c r="D3" s="656"/>
      <c r="E3" s="656"/>
      <c r="F3" s="303">
        <f>'2021バレーＢ表'!M10</f>
        <v>0</v>
      </c>
      <c r="G3" s="280"/>
    </row>
    <row r="4" spans="1:8" ht="15" customHeight="1">
      <c r="A4" s="673" t="s">
        <v>341</v>
      </c>
      <c r="B4" s="673"/>
      <c r="C4" s="673"/>
      <c r="D4" s="673"/>
      <c r="E4" s="673"/>
      <c r="F4" s="279" t="s">
        <v>214</v>
      </c>
    </row>
    <row r="5" spans="1:8" ht="23.1" customHeight="1">
      <c r="A5" s="657" t="str">
        <f>CONCATENATE('2021バレーＢ表'!E10,"長殿")</f>
        <v>長殿</v>
      </c>
      <c r="B5" s="657"/>
      <c r="C5" s="657"/>
      <c r="D5" s="657"/>
      <c r="E5" s="657"/>
      <c r="F5" s="657"/>
    </row>
    <row r="6" spans="1:8" ht="5.0999999999999996" customHeight="1"/>
    <row r="7" spans="1:8" ht="20.100000000000001" customHeight="1">
      <c r="B7" s="658" t="s">
        <v>87</v>
      </c>
      <c r="C7" s="658"/>
      <c r="D7" s="658"/>
      <c r="E7" s="658"/>
      <c r="F7" s="282"/>
    </row>
    <row r="8" spans="1:8" ht="5.45" customHeight="1">
      <c r="B8" s="282"/>
      <c r="C8" s="282"/>
      <c r="D8" s="282"/>
      <c r="E8" s="282"/>
      <c r="F8" s="282"/>
    </row>
    <row r="9" spans="1:8" ht="23.1" customHeight="1">
      <c r="B9" s="659" t="s">
        <v>76</v>
      </c>
      <c r="C9" s="660"/>
      <c r="D9" s="661">
        <f>$F$19+$F$26</f>
        <v>0</v>
      </c>
      <c r="E9" s="662"/>
      <c r="F9" s="663"/>
    </row>
    <row r="10" spans="1:8" ht="5.45" customHeight="1">
      <c r="B10" s="283"/>
      <c r="C10" s="283"/>
      <c r="D10" s="284"/>
      <c r="E10" s="284"/>
      <c r="F10" s="284"/>
    </row>
    <row r="11" spans="1:8" ht="15" customHeight="1">
      <c r="B11" s="664" t="s">
        <v>83</v>
      </c>
      <c r="C11" s="664"/>
      <c r="D11" s="284"/>
      <c r="E11" s="284"/>
      <c r="F11" s="284"/>
    </row>
    <row r="12" spans="1:8" ht="32.450000000000003" customHeight="1">
      <c r="B12" s="655" t="s">
        <v>337</v>
      </c>
      <c r="C12" s="655"/>
      <c r="D12" s="655"/>
      <c r="E12" s="655"/>
      <c r="F12" s="655"/>
      <c r="G12" s="655"/>
      <c r="H12" s="304"/>
    </row>
    <row r="13" spans="1:8" ht="5.45" customHeight="1">
      <c r="B13" s="286"/>
    </row>
    <row r="14" spans="1:8" ht="17.45" customHeight="1">
      <c r="B14" s="286" t="str">
        <f>"【バレーボール競技・"&amp;F3&amp;"・第"&amp;F4&amp;"登録】"</f>
        <v>【バレーボール競技・0・第Ⅲ期登録】</v>
      </c>
    </row>
    <row r="15" spans="1:8" ht="17.45" customHeight="1">
      <c r="B15" s="665" t="s">
        <v>55</v>
      </c>
      <c r="C15" s="666"/>
      <c r="D15" s="305" t="s">
        <v>78</v>
      </c>
      <c r="E15" s="290" t="s">
        <v>75</v>
      </c>
      <c r="F15" s="306" t="s">
        <v>76</v>
      </c>
    </row>
    <row r="16" spans="1:8" ht="17.45" customHeight="1">
      <c r="B16" s="667" t="s">
        <v>56</v>
      </c>
      <c r="C16" s="668"/>
      <c r="D16" s="307">
        <v>500</v>
      </c>
      <c r="E16" s="308">
        <f>'2021バレーＢ表'!$V$4</f>
        <v>0</v>
      </c>
      <c r="F16" s="309">
        <f>D16*E16</f>
        <v>0</v>
      </c>
    </row>
    <row r="17" spans="2:7" ht="17.45" customHeight="1">
      <c r="B17" s="669" t="s">
        <v>57</v>
      </c>
      <c r="C17" s="670"/>
      <c r="D17" s="310">
        <v>500</v>
      </c>
      <c r="E17" s="308">
        <f>'2021バレーＢ表'!$X$4</f>
        <v>0</v>
      </c>
      <c r="F17" s="309">
        <f>D17*E17</f>
        <v>0</v>
      </c>
    </row>
    <row r="18" spans="2:7" ht="17.45" customHeight="1">
      <c r="B18" s="671" t="s">
        <v>58</v>
      </c>
      <c r="C18" s="672"/>
      <c r="D18" s="311">
        <v>500</v>
      </c>
      <c r="E18" s="308">
        <f>'2021バレーＢ表'!$Z$4</f>
        <v>0</v>
      </c>
      <c r="F18" s="309">
        <f>D18*E18</f>
        <v>0</v>
      </c>
    </row>
    <row r="19" spans="2:7" ht="17.45" customHeight="1">
      <c r="B19" s="286"/>
      <c r="C19" s="286"/>
      <c r="D19" s="286"/>
      <c r="E19" s="305" t="s">
        <v>77</v>
      </c>
      <c r="F19" s="312">
        <f>SUM(F16:F18)</f>
        <v>0</v>
      </c>
    </row>
    <row r="20" spans="2:7" ht="5.45" customHeight="1"/>
    <row r="21" spans="2:7" ht="17.45" customHeight="1">
      <c r="B21" s="286" t="str">
        <f>"【バレーボール競技・"&amp;F3&amp;"・登録費の払戻】"</f>
        <v>【バレーボール競技・0・登録費の払戻】</v>
      </c>
    </row>
    <row r="22" spans="2:7" ht="17.45" customHeight="1">
      <c r="B22" s="665" t="s">
        <v>55</v>
      </c>
      <c r="C22" s="666"/>
      <c r="D22" s="305" t="s">
        <v>78</v>
      </c>
      <c r="E22" s="290" t="s">
        <v>75</v>
      </c>
      <c r="F22" s="380" t="s">
        <v>76</v>
      </c>
    </row>
    <row r="23" spans="2:7" ht="17.45" customHeight="1">
      <c r="B23" s="667" t="s">
        <v>56</v>
      </c>
      <c r="C23" s="668"/>
      <c r="D23" s="307">
        <v>500</v>
      </c>
      <c r="E23" s="308">
        <f>'2021バレーＢ表'!$V$6</f>
        <v>0</v>
      </c>
      <c r="F23" s="309">
        <f>D23*E23</f>
        <v>0</v>
      </c>
    </row>
    <row r="24" spans="2:7" ht="17.45" customHeight="1">
      <c r="B24" s="669" t="s">
        <v>57</v>
      </c>
      <c r="C24" s="670"/>
      <c r="D24" s="310">
        <v>500</v>
      </c>
      <c r="E24" s="308">
        <f>'2021バレーＢ表'!$X$6</f>
        <v>0</v>
      </c>
      <c r="F24" s="309">
        <f>D24*E24</f>
        <v>0</v>
      </c>
    </row>
    <row r="25" spans="2:7" ht="17.45" customHeight="1">
      <c r="B25" s="671" t="s">
        <v>58</v>
      </c>
      <c r="C25" s="672"/>
      <c r="D25" s="311">
        <v>500</v>
      </c>
      <c r="E25" s="308">
        <f>'2021バレーＢ表'!$Z$6</f>
        <v>0</v>
      </c>
      <c r="F25" s="309">
        <f>D25*E25</f>
        <v>0</v>
      </c>
    </row>
    <row r="26" spans="2:7" ht="17.45" customHeight="1">
      <c r="B26" s="286"/>
      <c r="C26" s="286"/>
      <c r="D26" s="286"/>
      <c r="E26" s="305" t="s">
        <v>77</v>
      </c>
      <c r="F26" s="312">
        <f>SUM(F23:F25)</f>
        <v>0</v>
      </c>
    </row>
    <row r="27" spans="2:7" ht="15.6" customHeight="1">
      <c r="B27" s="281" t="s">
        <v>79</v>
      </c>
    </row>
    <row r="28" spans="2:7" ht="30" customHeight="1">
      <c r="B28" s="655" t="s">
        <v>84</v>
      </c>
      <c r="C28" s="655"/>
      <c r="D28" s="655"/>
      <c r="E28" s="655"/>
      <c r="F28" s="655"/>
      <c r="G28" s="655"/>
    </row>
    <row r="29" spans="2:7" ht="5.0999999999999996" customHeight="1"/>
    <row r="30" spans="2:7" ht="15" customHeight="1">
      <c r="B30" s="286" t="s">
        <v>81</v>
      </c>
      <c r="C30" s="313" t="s">
        <v>340</v>
      </c>
    </row>
    <row r="31" spans="2:7" ht="5.0999999999999996" customHeight="1"/>
    <row r="32" spans="2:7" ht="15" customHeight="1">
      <c r="B32" s="286"/>
      <c r="C32" s="286" t="s">
        <v>80</v>
      </c>
    </row>
    <row r="33" spans="2:7" ht="3.6" customHeight="1"/>
    <row r="34" spans="2:7" ht="15" customHeight="1">
      <c r="B34" s="314" t="s">
        <v>103</v>
      </c>
      <c r="C34" s="315" t="s">
        <v>338</v>
      </c>
      <c r="D34" s="316"/>
    </row>
    <row r="35" spans="2:7" ht="15" customHeight="1">
      <c r="C35" s="317" t="s">
        <v>180</v>
      </c>
    </row>
    <row r="45" spans="2:7">
      <c r="G45" s="318"/>
    </row>
    <row r="46" spans="2:7">
      <c r="G46" s="318"/>
    </row>
  </sheetData>
  <sheetProtection algorithmName="SHA-512" hashValue="Y1TXNJ2w8V68Q5kCp+4DHueXAXyAMHVTXLtXi9GeiJWSWivhEjW5k4vOHHVNuArRF1IQpyFhCIFcIw63e9V9ow==" saltValue="Ag7qXhvxH7vYKgfVkSYvWA==" spinCount="100000" sheet="1" objects="1" scenarios="1" selectLockedCells="1" selectUnlockedCells="1"/>
  <mergeCells count="17">
    <mergeCell ref="B23:C23"/>
    <mergeCell ref="B24:C24"/>
    <mergeCell ref="B25:C25"/>
    <mergeCell ref="A4:E4"/>
    <mergeCell ref="B28:G28"/>
    <mergeCell ref="A2:E3"/>
    <mergeCell ref="A5:F5"/>
    <mergeCell ref="B7:E7"/>
    <mergeCell ref="B9:C9"/>
    <mergeCell ref="D9:F9"/>
    <mergeCell ref="B11:C11"/>
    <mergeCell ref="B12:G12"/>
    <mergeCell ref="B15:C15"/>
    <mergeCell ref="B16:C16"/>
    <mergeCell ref="B17:C17"/>
    <mergeCell ref="B18:C18"/>
    <mergeCell ref="B22:C22"/>
  </mergeCells>
  <phoneticPr fontId="2"/>
  <printOptions horizontalCentered="1" verticalCentered="1"/>
  <pageMargins left="0.23622047244094491" right="0.23622047244094491" top="0.74803149606299213" bottom="0.74803149606299213" header="0.31496062992125984" footer="0.31496062992125984"/>
  <pageSetup paperSize="9" scale="13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I7" sqref="I7"/>
    </sheetView>
  </sheetViews>
  <sheetFormatPr defaultRowHeight="18.75"/>
  <sheetData/>
  <sheetProtection algorithmName="SHA-512" hashValue="J4FeVf5HPtCkRWxyODghzinK5XhEuFv/zMuKlHZzbrh490t7IgetoeinQuE2QWOM/9z4BmqGag0HfcjchIL04g==" saltValue="sINhBHwpdOH3cTbSSBHXFQ==" spinCount="100000" sheet="1" objects="1" scenarios="1"/>
  <phoneticPr fontId="2"/>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Document" shapeId="9218" r:id="rId4">
          <objectPr defaultSize="0" autoPict="0" r:id="rId5">
            <anchor moveWithCells="1">
              <from>
                <xdr:col>0</xdr:col>
                <xdr:colOff>0</xdr:colOff>
                <xdr:row>0</xdr:row>
                <xdr:rowOff>133350</xdr:rowOff>
              </from>
              <to>
                <xdr:col>7</xdr:col>
                <xdr:colOff>619125</xdr:colOff>
                <xdr:row>35</xdr:row>
                <xdr:rowOff>104775</xdr:rowOff>
              </to>
            </anchor>
          </objectPr>
        </oleObject>
      </mc:Choice>
      <mc:Fallback>
        <oleObject progId="Document" shapeId="9218"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view="pageBreakPreview" zoomScaleNormal="100" zoomScaleSheetLayoutView="100" workbookViewId="0">
      <selection activeCell="Q26" sqref="Q26"/>
    </sheetView>
  </sheetViews>
  <sheetFormatPr defaultColWidth="3" defaultRowHeight="13.5"/>
  <cols>
    <col min="1" max="32" width="2.75" style="1" customWidth="1"/>
    <col min="33" max="256" width="3" style="1"/>
    <col min="257" max="288" width="2.75" style="1" customWidth="1"/>
    <col min="289" max="512" width="3" style="1"/>
    <col min="513" max="544" width="2.75" style="1" customWidth="1"/>
    <col min="545" max="768" width="3" style="1"/>
    <col min="769" max="800" width="2.75" style="1" customWidth="1"/>
    <col min="801" max="1024" width="3" style="1"/>
    <col min="1025" max="1056" width="2.75" style="1" customWidth="1"/>
    <col min="1057" max="1280" width="3" style="1"/>
    <col min="1281" max="1312" width="2.75" style="1" customWidth="1"/>
    <col min="1313" max="1536" width="3" style="1"/>
    <col min="1537" max="1568" width="2.75" style="1" customWidth="1"/>
    <col min="1569" max="1792" width="3" style="1"/>
    <col min="1793" max="1824" width="2.75" style="1" customWidth="1"/>
    <col min="1825" max="2048" width="3" style="1"/>
    <col min="2049" max="2080" width="2.75" style="1" customWidth="1"/>
    <col min="2081" max="2304" width="3" style="1"/>
    <col min="2305" max="2336" width="2.75" style="1" customWidth="1"/>
    <col min="2337" max="2560" width="3" style="1"/>
    <col min="2561" max="2592" width="2.75" style="1" customWidth="1"/>
    <col min="2593" max="2816" width="3" style="1"/>
    <col min="2817" max="2848" width="2.75" style="1" customWidth="1"/>
    <col min="2849" max="3072" width="3" style="1"/>
    <col min="3073" max="3104" width="2.75" style="1" customWidth="1"/>
    <col min="3105" max="3328" width="3" style="1"/>
    <col min="3329" max="3360" width="2.75" style="1" customWidth="1"/>
    <col min="3361" max="3584" width="3" style="1"/>
    <col min="3585" max="3616" width="2.75" style="1" customWidth="1"/>
    <col min="3617" max="3840" width="3" style="1"/>
    <col min="3841" max="3872" width="2.75" style="1" customWidth="1"/>
    <col min="3873" max="4096" width="3" style="1"/>
    <col min="4097" max="4128" width="2.75" style="1" customWidth="1"/>
    <col min="4129" max="4352" width="3" style="1"/>
    <col min="4353" max="4384" width="2.75" style="1" customWidth="1"/>
    <col min="4385" max="4608" width="3" style="1"/>
    <col min="4609" max="4640" width="2.75" style="1" customWidth="1"/>
    <col min="4641" max="4864" width="3" style="1"/>
    <col min="4865" max="4896" width="2.75" style="1" customWidth="1"/>
    <col min="4897" max="5120" width="3" style="1"/>
    <col min="5121" max="5152" width="2.75" style="1" customWidth="1"/>
    <col min="5153" max="5376" width="3" style="1"/>
    <col min="5377" max="5408" width="2.75" style="1" customWidth="1"/>
    <col min="5409" max="5632" width="3" style="1"/>
    <col min="5633" max="5664" width="2.75" style="1" customWidth="1"/>
    <col min="5665" max="5888" width="3" style="1"/>
    <col min="5889" max="5920" width="2.75" style="1" customWidth="1"/>
    <col min="5921" max="6144" width="3" style="1"/>
    <col min="6145" max="6176" width="2.75" style="1" customWidth="1"/>
    <col min="6177" max="6400" width="3" style="1"/>
    <col min="6401" max="6432" width="2.75" style="1" customWidth="1"/>
    <col min="6433" max="6656" width="3" style="1"/>
    <col min="6657" max="6688" width="2.75" style="1" customWidth="1"/>
    <col min="6689" max="6912" width="3" style="1"/>
    <col min="6913" max="6944" width="2.75" style="1" customWidth="1"/>
    <col min="6945" max="7168" width="3" style="1"/>
    <col min="7169" max="7200" width="2.75" style="1" customWidth="1"/>
    <col min="7201" max="7424" width="3" style="1"/>
    <col min="7425" max="7456" width="2.75" style="1" customWidth="1"/>
    <col min="7457" max="7680" width="3" style="1"/>
    <col min="7681" max="7712" width="2.75" style="1" customWidth="1"/>
    <col min="7713" max="7936" width="3" style="1"/>
    <col min="7937" max="7968" width="2.75" style="1" customWidth="1"/>
    <col min="7969" max="8192" width="3" style="1"/>
    <col min="8193" max="8224" width="2.75" style="1" customWidth="1"/>
    <col min="8225" max="8448" width="3" style="1"/>
    <col min="8449" max="8480" width="2.75" style="1" customWidth="1"/>
    <col min="8481" max="8704" width="3" style="1"/>
    <col min="8705" max="8736" width="2.75" style="1" customWidth="1"/>
    <col min="8737" max="8960" width="3" style="1"/>
    <col min="8961" max="8992" width="2.75" style="1" customWidth="1"/>
    <col min="8993" max="9216" width="3" style="1"/>
    <col min="9217" max="9248" width="2.75" style="1" customWidth="1"/>
    <col min="9249" max="9472" width="3" style="1"/>
    <col min="9473" max="9504" width="2.75" style="1" customWidth="1"/>
    <col min="9505" max="9728" width="3" style="1"/>
    <col min="9729" max="9760" width="2.75" style="1" customWidth="1"/>
    <col min="9761" max="9984" width="3" style="1"/>
    <col min="9985" max="10016" width="2.75" style="1" customWidth="1"/>
    <col min="10017" max="10240" width="3" style="1"/>
    <col min="10241" max="10272" width="2.75" style="1" customWidth="1"/>
    <col min="10273" max="10496" width="3" style="1"/>
    <col min="10497" max="10528" width="2.75" style="1" customWidth="1"/>
    <col min="10529" max="10752" width="3" style="1"/>
    <col min="10753" max="10784" width="2.75" style="1" customWidth="1"/>
    <col min="10785" max="11008" width="3" style="1"/>
    <col min="11009" max="11040" width="2.75" style="1" customWidth="1"/>
    <col min="11041" max="11264" width="3" style="1"/>
    <col min="11265" max="11296" width="2.75" style="1" customWidth="1"/>
    <col min="11297" max="11520" width="3" style="1"/>
    <col min="11521" max="11552" width="2.75" style="1" customWidth="1"/>
    <col min="11553" max="11776" width="3" style="1"/>
    <col min="11777" max="11808" width="2.75" style="1" customWidth="1"/>
    <col min="11809" max="12032" width="3" style="1"/>
    <col min="12033" max="12064" width="2.75" style="1" customWidth="1"/>
    <col min="12065" max="12288" width="3" style="1"/>
    <col min="12289" max="12320" width="2.75" style="1" customWidth="1"/>
    <col min="12321" max="12544" width="3" style="1"/>
    <col min="12545" max="12576" width="2.75" style="1" customWidth="1"/>
    <col min="12577" max="12800" width="3" style="1"/>
    <col min="12801" max="12832" width="2.75" style="1" customWidth="1"/>
    <col min="12833" max="13056" width="3" style="1"/>
    <col min="13057" max="13088" width="2.75" style="1" customWidth="1"/>
    <col min="13089" max="13312" width="3" style="1"/>
    <col min="13313" max="13344" width="2.75" style="1" customWidth="1"/>
    <col min="13345" max="13568" width="3" style="1"/>
    <col min="13569" max="13600" width="2.75" style="1" customWidth="1"/>
    <col min="13601" max="13824" width="3" style="1"/>
    <col min="13825" max="13856" width="2.75" style="1" customWidth="1"/>
    <col min="13857" max="14080" width="3" style="1"/>
    <col min="14081" max="14112" width="2.75" style="1" customWidth="1"/>
    <col min="14113" max="14336" width="3" style="1"/>
    <col min="14337" max="14368" width="2.75" style="1" customWidth="1"/>
    <col min="14369" max="14592" width="3" style="1"/>
    <col min="14593" max="14624" width="2.75" style="1" customWidth="1"/>
    <col min="14625" max="14848" width="3" style="1"/>
    <col min="14849" max="14880" width="2.75" style="1" customWidth="1"/>
    <col min="14881" max="15104" width="3" style="1"/>
    <col min="15105" max="15136" width="2.75" style="1" customWidth="1"/>
    <col min="15137" max="15360" width="3" style="1"/>
    <col min="15361" max="15392" width="2.75" style="1" customWidth="1"/>
    <col min="15393" max="15616" width="3" style="1"/>
    <col min="15617" max="15648" width="2.75" style="1" customWidth="1"/>
    <col min="15649" max="15872" width="3" style="1"/>
    <col min="15873" max="15904" width="2.75" style="1" customWidth="1"/>
    <col min="15905" max="16128" width="3" style="1"/>
    <col min="16129" max="16160" width="2.75" style="1" customWidth="1"/>
    <col min="16161" max="16384" width="3" style="1"/>
  </cols>
  <sheetData>
    <row r="1" spans="1:32" ht="13.5" customHeight="1">
      <c r="A1" s="428" t="s">
        <v>123</v>
      </c>
      <c r="B1" s="428"/>
      <c r="C1" s="428"/>
      <c r="D1" s="428"/>
      <c r="E1" s="428"/>
      <c r="F1" s="152"/>
      <c r="G1" s="152"/>
      <c r="H1" s="429" t="s">
        <v>124</v>
      </c>
      <c r="I1" s="429"/>
      <c r="J1" s="429"/>
      <c r="K1" s="429"/>
      <c r="L1" s="429"/>
      <c r="M1" s="429"/>
      <c r="N1" s="429"/>
      <c r="O1" s="429"/>
      <c r="P1" s="429"/>
      <c r="Q1" s="429"/>
      <c r="R1" s="429"/>
      <c r="S1" s="429"/>
      <c r="T1" s="429"/>
      <c r="U1" s="429"/>
      <c r="V1" s="429"/>
      <c r="W1" s="429"/>
      <c r="X1" s="429"/>
      <c r="Y1" s="429"/>
      <c r="Z1" s="429"/>
      <c r="AA1" s="429"/>
      <c r="AB1" s="429"/>
      <c r="AC1" s="429"/>
      <c r="AD1" s="429"/>
      <c r="AE1" s="429"/>
      <c r="AF1" s="429"/>
    </row>
    <row r="2" spans="1:32" ht="13.5" customHeight="1">
      <c r="A2" s="428"/>
      <c r="B2" s="428"/>
      <c r="C2" s="428"/>
      <c r="D2" s="428"/>
      <c r="E2" s="428"/>
      <c r="F2" s="152"/>
      <c r="G2" s="152"/>
      <c r="H2" s="430" t="s">
        <v>125</v>
      </c>
      <c r="I2" s="430"/>
      <c r="J2" s="430"/>
      <c r="K2" s="430"/>
      <c r="L2" s="430"/>
      <c r="M2" s="430"/>
      <c r="N2" s="430"/>
      <c r="O2" s="430"/>
      <c r="P2" s="430"/>
      <c r="Q2" s="430"/>
      <c r="R2" s="430"/>
      <c r="S2" s="430"/>
      <c r="T2" s="430"/>
      <c r="U2" s="430"/>
      <c r="V2" s="430"/>
      <c r="W2" s="430"/>
      <c r="X2" s="430"/>
      <c r="Y2" s="430"/>
      <c r="Z2" s="430"/>
      <c r="AA2" s="430"/>
      <c r="AB2" s="430"/>
      <c r="AC2" s="430"/>
      <c r="AD2" s="430"/>
      <c r="AE2" s="430"/>
      <c r="AF2" s="430"/>
    </row>
    <row r="3" spans="1:32">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4" spans="1:32" ht="17.25">
      <c r="A4" s="152"/>
      <c r="B4" s="152"/>
      <c r="C4" s="152" t="s">
        <v>126</v>
      </c>
      <c r="D4" s="152"/>
      <c r="E4" s="152"/>
      <c r="F4" s="152"/>
      <c r="G4" s="152"/>
      <c r="H4" s="152"/>
      <c r="I4" s="152"/>
      <c r="J4" s="152"/>
      <c r="K4" s="152"/>
      <c r="L4" s="152"/>
      <c r="M4" s="152"/>
      <c r="N4" s="152"/>
      <c r="O4" s="152"/>
      <c r="P4" s="152"/>
      <c r="Q4" s="152"/>
      <c r="R4" s="152"/>
      <c r="S4" s="152"/>
      <c r="T4" s="152"/>
      <c r="U4" s="152"/>
      <c r="V4" s="152"/>
      <c r="W4" s="152"/>
      <c r="X4" s="152"/>
      <c r="Y4" s="152"/>
      <c r="Z4" s="153"/>
      <c r="AA4" s="153"/>
      <c r="AB4" s="153"/>
      <c r="AC4" s="153"/>
      <c r="AD4" s="153"/>
      <c r="AE4" s="153"/>
      <c r="AF4" s="153"/>
    </row>
    <row r="5" spans="1:32">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row>
    <row r="6" spans="1:32" ht="13.5" customHeight="1">
      <c r="A6" s="152"/>
      <c r="B6" s="152"/>
      <c r="C6" s="152"/>
      <c r="D6" s="152"/>
      <c r="E6" s="152"/>
      <c r="F6" s="152"/>
      <c r="G6" s="152"/>
      <c r="H6" s="152"/>
      <c r="I6" s="154"/>
      <c r="J6" s="154"/>
      <c r="K6" s="154"/>
      <c r="L6" s="154"/>
      <c r="M6" s="154"/>
      <c r="N6" s="154"/>
      <c r="O6" s="154"/>
      <c r="P6" s="154"/>
      <c r="Q6" s="154"/>
      <c r="R6" s="154"/>
      <c r="S6" s="152"/>
      <c r="T6" s="152"/>
      <c r="U6" s="152"/>
      <c r="V6" s="152"/>
      <c r="W6" s="152"/>
      <c r="X6" s="152"/>
      <c r="Y6" s="152"/>
      <c r="Z6" s="152"/>
      <c r="AA6" s="152"/>
      <c r="AB6" s="152"/>
      <c r="AC6" s="152"/>
      <c r="AD6" s="152"/>
      <c r="AE6" s="152"/>
      <c r="AF6" s="152"/>
    </row>
    <row r="7" spans="1:32" ht="18.75">
      <c r="A7" s="152"/>
      <c r="B7" s="155" t="s">
        <v>127</v>
      </c>
      <c r="C7" s="156"/>
      <c r="D7" s="156"/>
      <c r="E7" s="156"/>
      <c r="F7" s="405" t="s">
        <v>177</v>
      </c>
      <c r="G7" s="405"/>
      <c r="H7" s="405"/>
      <c r="I7" s="405"/>
      <c r="J7" s="405"/>
      <c r="K7" s="405"/>
      <c r="L7" s="155" t="s">
        <v>128</v>
      </c>
      <c r="M7" s="152"/>
      <c r="N7" s="157"/>
      <c r="O7" s="157"/>
      <c r="P7" s="157"/>
      <c r="Q7" s="157"/>
      <c r="R7" s="157"/>
      <c r="S7" s="155"/>
      <c r="T7" s="156"/>
      <c r="U7" s="156"/>
      <c r="V7" s="156"/>
      <c r="W7" s="156"/>
      <c r="X7" s="156"/>
      <c r="Y7" s="156"/>
      <c r="Z7" s="156"/>
      <c r="AA7" s="156"/>
      <c r="AB7" s="156"/>
      <c r="AC7" s="152"/>
      <c r="AD7" s="152"/>
      <c r="AE7" s="152"/>
      <c r="AF7" s="152"/>
    </row>
    <row r="8" spans="1:32" ht="14.25">
      <c r="A8" s="152"/>
      <c r="B8" s="152"/>
      <c r="C8" s="152"/>
      <c r="D8" s="152"/>
      <c r="E8" s="152"/>
      <c r="F8" s="152"/>
      <c r="G8" s="152"/>
      <c r="H8" s="152"/>
      <c r="I8" s="152"/>
      <c r="J8" s="152"/>
      <c r="K8" s="152"/>
      <c r="L8" s="152"/>
      <c r="M8" s="152"/>
      <c r="N8" s="152"/>
      <c r="O8" s="152"/>
      <c r="P8" s="152"/>
      <c r="Q8" s="152"/>
      <c r="R8" s="152"/>
      <c r="S8" s="152"/>
      <c r="T8" s="152"/>
      <c r="U8" s="158"/>
      <c r="V8" s="152"/>
      <c r="W8" s="152"/>
      <c r="X8" s="152"/>
      <c r="Y8" s="152"/>
      <c r="Z8" s="152"/>
      <c r="AA8" s="152"/>
      <c r="AB8" s="152"/>
      <c r="AC8" s="152"/>
      <c r="AD8" s="152"/>
      <c r="AE8" s="152"/>
      <c r="AF8" s="152"/>
    </row>
    <row r="9" spans="1:3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row>
    <row r="10" spans="1:32" ht="17.25">
      <c r="A10" s="411" t="s">
        <v>277</v>
      </c>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row>
    <row r="11" spans="1:32">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row>
    <row r="12" spans="1:32" ht="17.25">
      <c r="A12" s="411" t="s">
        <v>129</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31"/>
      <c r="AE12" s="431"/>
      <c r="AF12" s="431"/>
    </row>
    <row r="13" spans="1:32" ht="14.25" thickBot="1">
      <c r="A13" s="152"/>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row>
    <row r="14" spans="1:32" ht="32.25" customHeight="1" thickBot="1">
      <c r="A14" s="423" t="s">
        <v>130</v>
      </c>
      <c r="B14" s="423"/>
      <c r="C14" s="423"/>
      <c r="D14" s="423"/>
      <c r="E14" s="423"/>
      <c r="F14" s="423"/>
      <c r="G14" s="423"/>
      <c r="H14" s="423"/>
      <c r="I14" s="434"/>
      <c r="J14" s="427"/>
      <c r="K14" s="427"/>
      <c r="L14" s="427"/>
      <c r="M14" s="427"/>
      <c r="N14" s="432"/>
      <c r="O14" s="432"/>
      <c r="P14" s="427" t="s">
        <v>1</v>
      </c>
      <c r="Q14" s="432"/>
      <c r="R14" s="427"/>
      <c r="S14" s="159"/>
      <c r="T14" s="427"/>
      <c r="U14" s="432"/>
      <c r="V14" s="432"/>
      <c r="W14" s="427" t="s">
        <v>2</v>
      </c>
      <c r="X14" s="427"/>
      <c r="Y14" s="427"/>
      <c r="Z14" s="159"/>
      <c r="AA14" s="427"/>
      <c r="AB14" s="427"/>
      <c r="AC14" s="427"/>
      <c r="AD14" s="427" t="s">
        <v>3</v>
      </c>
      <c r="AE14" s="432"/>
      <c r="AF14" s="433"/>
    </row>
    <row r="15" spans="1:32" ht="32.25" customHeight="1" thickBot="1">
      <c r="A15" s="423" t="s">
        <v>131</v>
      </c>
      <c r="B15" s="423"/>
      <c r="C15" s="423"/>
      <c r="D15" s="423"/>
      <c r="E15" s="423"/>
      <c r="F15" s="423"/>
      <c r="G15" s="423"/>
      <c r="H15" s="423"/>
      <c r="I15" s="423" t="s">
        <v>132</v>
      </c>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row>
    <row r="16" spans="1:32" ht="32.25" customHeight="1" thickBot="1">
      <c r="A16" s="423" t="s">
        <v>133</v>
      </c>
      <c r="B16" s="423"/>
      <c r="C16" s="423"/>
      <c r="D16" s="423"/>
      <c r="E16" s="423"/>
      <c r="F16" s="423"/>
      <c r="G16" s="423"/>
      <c r="H16" s="423"/>
      <c r="I16" s="160"/>
      <c r="J16" s="159"/>
      <c r="K16" s="159"/>
      <c r="L16" s="159"/>
      <c r="M16" s="159"/>
      <c r="N16" s="159"/>
      <c r="O16" s="427"/>
      <c r="P16" s="427"/>
      <c r="Q16" s="427"/>
      <c r="R16" s="159"/>
      <c r="S16" s="159"/>
      <c r="T16" s="161"/>
      <c r="U16" s="159" t="s">
        <v>134</v>
      </c>
      <c r="V16" s="159"/>
      <c r="W16" s="159"/>
      <c r="X16" s="159"/>
      <c r="Y16" s="159"/>
      <c r="Z16" s="159"/>
      <c r="AA16" s="159"/>
      <c r="AB16" s="159"/>
      <c r="AC16" s="159"/>
      <c r="AD16" s="159"/>
      <c r="AE16" s="159"/>
      <c r="AF16" s="162"/>
    </row>
    <row r="17" spans="1:32" ht="34.5" customHeight="1" thickBot="1">
      <c r="A17" s="423" t="s">
        <v>135</v>
      </c>
      <c r="B17" s="423"/>
      <c r="C17" s="423"/>
      <c r="D17" s="423"/>
      <c r="E17" s="423"/>
      <c r="F17" s="423"/>
      <c r="G17" s="423"/>
      <c r="H17" s="423"/>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row>
    <row r="18" spans="1:32" ht="34.5" customHeight="1" thickBot="1">
      <c r="A18" s="425" t="s">
        <v>136</v>
      </c>
      <c r="B18" s="425"/>
      <c r="C18" s="425"/>
      <c r="D18" s="425"/>
      <c r="E18" s="425"/>
      <c r="F18" s="425"/>
      <c r="G18" s="425"/>
      <c r="H18" s="425"/>
      <c r="I18" s="426" t="s">
        <v>137</v>
      </c>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row>
    <row r="19" spans="1:32" ht="7.5" customHeight="1">
      <c r="A19" s="15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row>
    <row r="20" spans="1:32">
      <c r="A20" s="152" t="s">
        <v>138</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row>
    <row r="21" spans="1:32" ht="17.25" customHeight="1">
      <c r="A21" s="152"/>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1:32" ht="18.75" customHeight="1" thickBot="1">
      <c r="A22" s="152"/>
      <c r="B22" s="152" t="s">
        <v>139</v>
      </c>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1:32" ht="18.75" customHeight="1">
      <c r="A23" s="415" t="s">
        <v>140</v>
      </c>
      <c r="B23" s="415"/>
      <c r="C23" s="415"/>
      <c r="D23" s="415"/>
      <c r="E23" s="415"/>
      <c r="F23" s="415"/>
      <c r="G23" s="415"/>
      <c r="H23" s="415"/>
      <c r="I23" s="416" t="s">
        <v>141</v>
      </c>
      <c r="J23" s="417"/>
      <c r="K23" s="417"/>
      <c r="L23" s="417"/>
      <c r="M23" s="417"/>
      <c r="N23" s="418"/>
      <c r="O23" s="416" t="s">
        <v>142</v>
      </c>
      <c r="P23" s="417"/>
      <c r="Q23" s="417"/>
      <c r="R23" s="417"/>
      <c r="S23" s="417"/>
      <c r="T23" s="418"/>
      <c r="U23" s="416" t="s">
        <v>143</v>
      </c>
      <c r="V23" s="417"/>
      <c r="W23" s="417"/>
      <c r="X23" s="417"/>
      <c r="Y23" s="417"/>
      <c r="Z23" s="418"/>
      <c r="AA23" s="416" t="s">
        <v>67</v>
      </c>
      <c r="AB23" s="417"/>
      <c r="AC23" s="417"/>
      <c r="AD23" s="417"/>
      <c r="AE23" s="417"/>
      <c r="AF23" s="418"/>
    </row>
    <row r="24" spans="1:32" ht="19.5" customHeight="1" thickBot="1">
      <c r="A24" s="422" t="s">
        <v>144</v>
      </c>
      <c r="B24" s="422"/>
      <c r="C24" s="422"/>
      <c r="D24" s="422"/>
      <c r="E24" s="422"/>
      <c r="F24" s="422"/>
      <c r="G24" s="422"/>
      <c r="H24" s="422"/>
      <c r="I24" s="419"/>
      <c r="J24" s="420"/>
      <c r="K24" s="420"/>
      <c r="L24" s="420"/>
      <c r="M24" s="420"/>
      <c r="N24" s="421"/>
      <c r="O24" s="419"/>
      <c r="P24" s="420"/>
      <c r="Q24" s="420"/>
      <c r="R24" s="420"/>
      <c r="S24" s="420"/>
      <c r="T24" s="421"/>
      <c r="U24" s="419"/>
      <c r="V24" s="420"/>
      <c r="W24" s="420"/>
      <c r="X24" s="420"/>
      <c r="Y24" s="420"/>
      <c r="Z24" s="421"/>
      <c r="AA24" s="419"/>
      <c r="AB24" s="420"/>
      <c r="AC24" s="420"/>
      <c r="AD24" s="420"/>
      <c r="AE24" s="420"/>
      <c r="AF24" s="421"/>
    </row>
    <row r="25" spans="1:32" ht="14.25" customHeight="1">
      <c r="A25" s="163"/>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row>
    <row r="26" spans="1:32" ht="14.25" customHeight="1">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row>
    <row r="27" spans="1:32">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1:32" ht="18.75">
      <c r="A28" s="164"/>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6"/>
      <c r="AE28" s="166"/>
      <c r="AF28" s="166"/>
    </row>
    <row r="29" spans="1:32" ht="18.75">
      <c r="A29" s="167"/>
      <c r="B29" s="168"/>
      <c r="C29" s="152" t="s">
        <v>145</v>
      </c>
      <c r="D29" s="168"/>
      <c r="E29" s="168"/>
      <c r="F29" s="168"/>
      <c r="G29" s="168"/>
      <c r="H29" s="168"/>
      <c r="I29" s="168"/>
      <c r="J29" s="168"/>
      <c r="K29" s="168"/>
      <c r="L29" s="168"/>
      <c r="M29" s="168"/>
      <c r="N29" s="168"/>
      <c r="O29" s="168"/>
      <c r="P29" s="169"/>
      <c r="Q29" s="168"/>
      <c r="R29" s="168"/>
      <c r="S29" s="168"/>
      <c r="T29" s="168"/>
      <c r="U29" s="168"/>
      <c r="V29" s="168"/>
      <c r="W29" s="168"/>
      <c r="X29" s="168"/>
      <c r="Y29" s="168"/>
      <c r="Z29" s="168"/>
      <c r="AA29" s="168"/>
      <c r="AB29" s="168"/>
      <c r="AC29" s="168"/>
      <c r="AD29" s="170"/>
      <c r="AE29" s="170"/>
      <c r="AF29" s="170"/>
    </row>
    <row r="30" spans="1:32" ht="18.75">
      <c r="A30" s="167"/>
      <c r="B30" s="168"/>
      <c r="C30" s="152"/>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70"/>
      <c r="AE30" s="170"/>
      <c r="AF30" s="170"/>
    </row>
    <row r="31" spans="1:32" ht="18.75">
      <c r="A31" s="407" t="s">
        <v>146</v>
      </c>
      <c r="B31" s="408"/>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row>
    <row r="32" spans="1:32" ht="10.5" customHeight="1">
      <c r="A32" s="167"/>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row>
    <row r="33" spans="1:32" ht="18.75">
      <c r="A33" s="167"/>
      <c r="B33" s="168"/>
      <c r="C33" s="168"/>
      <c r="D33" s="168"/>
      <c r="E33" s="168"/>
      <c r="F33" s="168"/>
      <c r="G33" s="168"/>
      <c r="H33" s="168"/>
      <c r="I33" s="168"/>
      <c r="J33" s="168"/>
      <c r="K33" s="168"/>
      <c r="L33" s="168"/>
      <c r="M33" s="168"/>
      <c r="N33" s="168"/>
      <c r="O33" s="168"/>
      <c r="P33" s="168"/>
      <c r="Q33" s="168"/>
      <c r="R33" s="168"/>
      <c r="S33" s="168"/>
      <c r="T33" s="172"/>
      <c r="U33" s="168"/>
      <c r="V33" s="154"/>
      <c r="W33" s="169"/>
      <c r="X33" s="409"/>
      <c r="Y33" s="410"/>
      <c r="Z33" s="169" t="s">
        <v>1</v>
      </c>
      <c r="AA33" s="409"/>
      <c r="AB33" s="409"/>
      <c r="AC33" s="169" t="s">
        <v>2</v>
      </c>
      <c r="AD33" s="409"/>
      <c r="AE33" s="409"/>
      <c r="AF33" s="154" t="s">
        <v>3</v>
      </c>
    </row>
    <row r="34" spans="1:32" ht="9.75" customHeight="1">
      <c r="A34" s="411"/>
      <c r="B34" s="412"/>
      <c r="C34" s="412"/>
      <c r="D34" s="412"/>
      <c r="E34" s="412"/>
      <c r="F34" s="412"/>
      <c r="G34" s="412"/>
      <c r="H34" s="412"/>
      <c r="I34" s="412"/>
      <c r="J34" s="412"/>
      <c r="K34" s="168"/>
      <c r="L34" s="168"/>
      <c r="M34" s="168"/>
      <c r="N34" s="168"/>
      <c r="O34" s="168"/>
      <c r="P34" s="168"/>
      <c r="Q34" s="168"/>
      <c r="R34" s="168"/>
      <c r="S34" s="168"/>
      <c r="T34" s="168"/>
      <c r="U34" s="168"/>
      <c r="V34" s="168"/>
      <c r="W34" s="168"/>
      <c r="X34" s="168"/>
      <c r="Y34" s="168"/>
      <c r="Z34" s="168"/>
      <c r="AA34" s="168"/>
      <c r="AB34" s="168"/>
      <c r="AC34" s="168"/>
      <c r="AD34" s="170"/>
      <c r="AE34" s="170"/>
      <c r="AF34" s="170"/>
    </row>
    <row r="35" spans="1:32" ht="18.75">
      <c r="A35" s="405"/>
      <c r="B35" s="405"/>
      <c r="C35" s="405"/>
      <c r="D35" s="405"/>
      <c r="E35" s="405"/>
      <c r="F35" s="405"/>
      <c r="G35" s="405"/>
      <c r="H35" s="405"/>
      <c r="I35" s="405"/>
      <c r="J35" s="405"/>
      <c r="K35" s="173" t="s">
        <v>147</v>
      </c>
      <c r="L35" s="152"/>
      <c r="M35" s="168"/>
      <c r="N35" s="168"/>
      <c r="O35" s="168"/>
      <c r="P35" s="168"/>
      <c r="Q35" s="168"/>
      <c r="R35" s="168"/>
      <c r="S35" s="168"/>
      <c r="T35" s="168"/>
      <c r="U35" s="168"/>
      <c r="V35" s="168"/>
      <c r="W35" s="168"/>
      <c r="X35" s="168"/>
      <c r="Y35" s="168"/>
      <c r="Z35" s="168"/>
      <c r="AA35" s="168"/>
      <c r="AB35" s="168"/>
      <c r="AC35" s="168"/>
      <c r="AD35" s="170"/>
      <c r="AE35" s="170"/>
      <c r="AF35" s="170"/>
    </row>
    <row r="36" spans="1:32" ht="18.75">
      <c r="A36" s="167"/>
      <c r="B36" s="168"/>
      <c r="C36" s="168"/>
      <c r="D36" s="168"/>
      <c r="E36" s="168"/>
      <c r="F36" s="168"/>
      <c r="G36" s="168"/>
      <c r="H36" s="168"/>
      <c r="I36" s="168"/>
      <c r="J36" s="168"/>
      <c r="K36" s="152"/>
      <c r="L36" s="168"/>
      <c r="M36" s="168"/>
      <c r="N36" s="168"/>
      <c r="O36" s="168"/>
      <c r="P36" s="168"/>
      <c r="Q36" s="168"/>
      <c r="R36" s="168"/>
      <c r="S36" s="168"/>
      <c r="T36" s="168"/>
      <c r="U36" s="168"/>
      <c r="V36" s="168"/>
      <c r="W36" s="168"/>
      <c r="X36" s="168"/>
      <c r="Y36" s="168"/>
      <c r="Z36" s="168"/>
      <c r="AA36" s="168"/>
      <c r="AB36" s="168"/>
      <c r="AC36" s="168"/>
      <c r="AD36" s="170"/>
      <c r="AE36" s="170"/>
      <c r="AF36" s="170"/>
    </row>
    <row r="37" spans="1:32" ht="12.75" customHeight="1">
      <c r="A37" s="152"/>
      <c r="B37" s="152"/>
      <c r="C37" s="152"/>
      <c r="D37" s="152"/>
      <c r="E37" s="152"/>
      <c r="F37" s="152"/>
      <c r="G37" s="152"/>
      <c r="H37" s="152"/>
      <c r="I37" s="152"/>
      <c r="J37" s="152"/>
      <c r="K37" s="152"/>
      <c r="L37" s="168"/>
      <c r="M37" s="168"/>
      <c r="N37" s="168"/>
      <c r="O37" s="168"/>
      <c r="P37" s="168"/>
      <c r="Q37" s="168"/>
      <c r="R37" s="168"/>
      <c r="S37" s="168"/>
      <c r="T37" s="168"/>
      <c r="U37" s="168"/>
      <c r="V37" s="168"/>
      <c r="W37" s="168"/>
      <c r="X37" s="168"/>
      <c r="Y37" s="168"/>
      <c r="Z37" s="168"/>
      <c r="AA37" s="168"/>
      <c r="AB37" s="168"/>
      <c r="AC37" s="168"/>
      <c r="AD37" s="170"/>
      <c r="AE37" s="170"/>
      <c r="AF37" s="170"/>
    </row>
    <row r="38" spans="1:32" ht="29.25" thickBot="1">
      <c r="A38" s="167"/>
      <c r="B38" s="168"/>
      <c r="C38" s="168"/>
      <c r="D38" s="168"/>
      <c r="E38" s="168"/>
      <c r="F38" s="168"/>
      <c r="G38" s="168"/>
      <c r="H38" s="168"/>
      <c r="I38" s="168"/>
      <c r="J38" s="168"/>
      <c r="K38" s="413" t="s">
        <v>148</v>
      </c>
      <c r="L38" s="413"/>
      <c r="M38" s="413"/>
      <c r="N38" s="413"/>
      <c r="O38" s="413"/>
      <c r="P38" s="413"/>
      <c r="Q38" s="413"/>
      <c r="R38" s="413"/>
      <c r="S38" s="413"/>
      <c r="T38" s="413"/>
      <c r="U38" s="413"/>
      <c r="V38" s="414"/>
      <c r="W38" s="168"/>
      <c r="X38" s="168"/>
      <c r="Y38" s="168"/>
      <c r="Z38" s="168"/>
      <c r="AA38" s="168"/>
      <c r="AB38" s="168"/>
      <c r="AC38" s="168"/>
      <c r="AD38" s="170"/>
      <c r="AE38" s="170"/>
      <c r="AF38" s="170"/>
    </row>
    <row r="39" spans="1:32" ht="18.75">
      <c r="A39" s="167"/>
      <c r="B39" s="168"/>
      <c r="C39" s="168"/>
      <c r="D39" s="168"/>
      <c r="E39" s="168"/>
      <c r="F39" s="168"/>
      <c r="G39" s="168"/>
      <c r="H39" s="168"/>
      <c r="I39" s="168"/>
      <c r="J39" s="168"/>
      <c r="K39" s="401" t="s">
        <v>149</v>
      </c>
      <c r="L39" s="401"/>
      <c r="M39" s="401"/>
      <c r="N39" s="401"/>
      <c r="O39" s="401"/>
      <c r="P39" s="401"/>
      <c r="Q39" s="401"/>
      <c r="R39" s="401"/>
      <c r="S39" s="401"/>
      <c r="T39" s="401"/>
      <c r="U39" s="401"/>
      <c r="V39" s="402" t="s">
        <v>177</v>
      </c>
      <c r="W39" s="402"/>
      <c r="X39" s="402"/>
      <c r="Y39" s="402"/>
      <c r="Z39" s="402"/>
      <c r="AA39" s="402"/>
      <c r="AB39" s="402"/>
      <c r="AC39" s="402"/>
      <c r="AD39" s="402"/>
      <c r="AE39" s="402"/>
      <c r="AF39" s="152"/>
    </row>
    <row r="40" spans="1:32" ht="18.75">
      <c r="A40" s="167"/>
      <c r="B40" s="168"/>
      <c r="C40" s="168"/>
      <c r="D40" s="168"/>
      <c r="E40" s="168"/>
      <c r="F40" s="168"/>
      <c r="G40" s="168"/>
      <c r="H40" s="168"/>
      <c r="I40" s="168"/>
      <c r="J40" s="168"/>
      <c r="K40" s="152"/>
      <c r="L40" s="152"/>
      <c r="M40" s="152"/>
      <c r="N40" s="152"/>
      <c r="O40" s="152"/>
      <c r="P40" s="152"/>
      <c r="Q40" s="152"/>
      <c r="R40" s="152"/>
      <c r="S40" s="152"/>
      <c r="T40" s="152"/>
      <c r="U40" s="152"/>
      <c r="V40" s="403"/>
      <c r="W40" s="403"/>
      <c r="X40" s="403"/>
      <c r="Y40" s="403"/>
      <c r="Z40" s="403"/>
      <c r="AA40" s="403"/>
      <c r="AB40" s="403"/>
      <c r="AC40" s="403"/>
      <c r="AD40" s="403"/>
      <c r="AE40" s="403"/>
      <c r="AF40" s="173" t="s">
        <v>150</v>
      </c>
    </row>
    <row r="41" spans="1:32" ht="18.75">
      <c r="A41" s="167"/>
      <c r="B41" s="168"/>
      <c r="C41" s="168"/>
      <c r="D41" s="168"/>
      <c r="E41" s="168"/>
      <c r="F41" s="168"/>
      <c r="G41" s="168"/>
      <c r="H41" s="168"/>
      <c r="I41" s="168"/>
      <c r="J41" s="168"/>
      <c r="K41" s="168"/>
      <c r="L41" s="168"/>
      <c r="M41" s="168"/>
      <c r="N41" s="168"/>
      <c r="O41" s="168"/>
      <c r="P41" s="168"/>
      <c r="Q41" s="168"/>
      <c r="R41" s="168"/>
      <c r="S41" s="168"/>
      <c r="T41" s="168"/>
      <c r="U41" s="152"/>
      <c r="V41" s="404"/>
      <c r="W41" s="404"/>
      <c r="X41" s="404"/>
      <c r="Y41" s="404"/>
      <c r="Z41" s="404"/>
      <c r="AA41" s="404"/>
      <c r="AB41" s="404"/>
      <c r="AC41" s="404"/>
      <c r="AD41" s="404"/>
      <c r="AE41" s="404"/>
      <c r="AF41" s="170"/>
    </row>
    <row r="42" spans="1:32" ht="18.75">
      <c r="A42" s="167"/>
      <c r="B42" s="168"/>
      <c r="C42" s="168"/>
      <c r="D42" s="168"/>
      <c r="E42" s="168"/>
      <c r="F42" s="168"/>
      <c r="G42" s="168"/>
      <c r="H42" s="168"/>
      <c r="I42" s="168"/>
      <c r="J42" s="168"/>
      <c r="K42" s="168"/>
      <c r="L42" s="168"/>
      <c r="M42" s="168"/>
      <c r="N42" s="168"/>
      <c r="O42" s="168"/>
      <c r="P42" s="168"/>
      <c r="Q42" s="168"/>
      <c r="R42" s="168"/>
      <c r="S42" s="152"/>
      <c r="T42" s="406" t="s">
        <v>151</v>
      </c>
      <c r="U42" s="406"/>
      <c r="V42" s="405"/>
      <c r="W42" s="405"/>
      <c r="X42" s="405"/>
      <c r="Y42" s="405"/>
      <c r="Z42" s="405"/>
      <c r="AA42" s="405"/>
      <c r="AB42" s="405"/>
      <c r="AC42" s="405"/>
      <c r="AD42" s="405"/>
      <c r="AE42" s="405"/>
      <c r="AF42" s="174" t="s">
        <v>152</v>
      </c>
    </row>
    <row r="43" spans="1:32" ht="18.75">
      <c r="A43" s="89"/>
      <c r="B43" s="52"/>
      <c r="C43" s="52"/>
      <c r="D43" s="52"/>
      <c r="E43" s="52"/>
      <c r="F43" s="52"/>
      <c r="G43" s="52"/>
      <c r="H43" s="52"/>
      <c r="I43" s="52"/>
      <c r="J43" s="52"/>
      <c r="K43" s="52"/>
      <c r="L43" s="52"/>
      <c r="M43" s="52"/>
      <c r="N43" s="52"/>
      <c r="O43" s="52"/>
      <c r="P43" s="52"/>
      <c r="Q43" s="90"/>
      <c r="R43" s="3"/>
      <c r="AF43" s="2"/>
    </row>
  </sheetData>
  <sheetProtection selectLockedCells="1"/>
  <mergeCells count="38">
    <mergeCell ref="W14:Y14"/>
    <mergeCell ref="AA14:AC14"/>
    <mergeCell ref="AD14:AF14"/>
    <mergeCell ref="A15:H15"/>
    <mergeCell ref="F7:K7"/>
    <mergeCell ref="A14:H14"/>
    <mergeCell ref="I14:L14"/>
    <mergeCell ref="M14:O14"/>
    <mergeCell ref="P14:R14"/>
    <mergeCell ref="T14:V14"/>
    <mergeCell ref="I15:AF15"/>
    <mergeCell ref="A1:E2"/>
    <mergeCell ref="H1:AF1"/>
    <mergeCell ref="H2:AF2"/>
    <mergeCell ref="A10:AF10"/>
    <mergeCell ref="A12:AF12"/>
    <mergeCell ref="A17:H17"/>
    <mergeCell ref="I17:AF17"/>
    <mergeCell ref="A18:H18"/>
    <mergeCell ref="I18:AF18"/>
    <mergeCell ref="A16:H16"/>
    <mergeCell ref="O16:Q16"/>
    <mergeCell ref="A23:H23"/>
    <mergeCell ref="I23:N24"/>
    <mergeCell ref="O23:T24"/>
    <mergeCell ref="U23:Z24"/>
    <mergeCell ref="AA23:AF24"/>
    <mergeCell ref="A24:H24"/>
    <mergeCell ref="K39:U39"/>
    <mergeCell ref="V39:AE40"/>
    <mergeCell ref="V41:AE42"/>
    <mergeCell ref="T42:U42"/>
    <mergeCell ref="A31:AF31"/>
    <mergeCell ref="X33:Y33"/>
    <mergeCell ref="AA33:AB33"/>
    <mergeCell ref="AD33:AE33"/>
    <mergeCell ref="A34:J35"/>
    <mergeCell ref="K38:V38"/>
  </mergeCells>
  <phoneticPr fontId="2"/>
  <pageMargins left="0.74803149606299213" right="0.27559055118110237" top="0.70866141732283472" bottom="0.62992125984251968" header="0.27559055118110237" footer="0.19685039370078741"/>
  <pageSetup paperSize="9" scale="95"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19"/>
  <sheetViews>
    <sheetView tabSelected="1" view="pageBreakPreview" topLeftCell="C3" zoomScaleNormal="100" zoomScaleSheetLayoutView="100" workbookViewId="0">
      <selection activeCell="C14" sqref="C14"/>
    </sheetView>
  </sheetViews>
  <sheetFormatPr defaultColWidth="3" defaultRowHeight="13.5"/>
  <cols>
    <col min="1" max="1" width="3.625" style="175" hidden="1" customWidth="1"/>
    <col min="2" max="2" width="2.75" style="175" customWidth="1"/>
    <col min="3" max="4" width="15" style="175" customWidth="1"/>
    <col min="5" max="6" width="3.75" style="175" customWidth="1"/>
    <col min="7" max="7" width="3.75" style="200" customWidth="1"/>
    <col min="8" max="8" width="15" style="175" customWidth="1"/>
    <col min="9" max="9" width="3.75" style="175" customWidth="1"/>
    <col min="10" max="10" width="12.875" style="175" customWidth="1"/>
    <col min="11" max="11" width="3.75" style="211" customWidth="1"/>
    <col min="12" max="12" width="12.5" style="212" customWidth="1"/>
    <col min="13" max="13" width="12.5" style="175" customWidth="1"/>
    <col min="14" max="14" width="3.75" style="213" customWidth="1"/>
    <col min="15" max="15" width="25" style="175" customWidth="1"/>
    <col min="16" max="16" width="18.375" style="175" customWidth="1"/>
    <col min="17" max="17" width="12.5" style="175" customWidth="1"/>
    <col min="18" max="18" width="8.5" style="175" hidden="1" customWidth="1"/>
    <col min="19" max="19" width="9.25" style="175" hidden="1" customWidth="1"/>
    <col min="20" max="20" width="1.875" style="175" customWidth="1"/>
    <col min="21" max="21" width="11.25" style="175" customWidth="1"/>
    <col min="22" max="22" width="12.5" style="185" customWidth="1"/>
    <col min="23" max="23" width="6.625" style="175" customWidth="1"/>
    <col min="24" max="24" width="12.5" style="185" customWidth="1"/>
    <col min="25" max="25" width="6.625" style="175" customWidth="1"/>
    <col min="26" max="26" width="12.5" style="185" customWidth="1"/>
    <col min="27" max="27" width="6.625" style="175" customWidth="1"/>
    <col min="28" max="28" width="12.5" style="185" customWidth="1"/>
    <col min="29" max="29" width="6.625" style="175" customWidth="1"/>
    <col min="30" max="30" width="3" style="175"/>
    <col min="31" max="31" width="12.5" style="175" hidden="1" customWidth="1"/>
    <col min="32" max="32" width="6.25" style="175" hidden="1" customWidth="1"/>
    <col min="33" max="33" width="0" style="175" hidden="1" customWidth="1"/>
    <col min="34" max="34" width="6.25" style="175" hidden="1" customWidth="1"/>
    <col min="35" max="35" width="0" style="175" hidden="1" customWidth="1"/>
    <col min="36" max="36" width="6.25" style="175" hidden="1" customWidth="1"/>
    <col min="37" max="37" width="0" style="175" hidden="1" customWidth="1"/>
    <col min="38" max="38" width="6.25" style="175" hidden="1" customWidth="1"/>
    <col min="39" max="39" width="0" style="175" hidden="1" customWidth="1"/>
    <col min="40" max="40" width="3" style="175"/>
    <col min="41" max="41" width="12.5" style="175" hidden="1" customWidth="1"/>
    <col min="42" max="42" width="6.25" style="175" hidden="1" customWidth="1"/>
    <col min="43" max="43" width="0" style="175" hidden="1" customWidth="1"/>
    <col min="44" max="44" width="6.25" style="175" hidden="1" customWidth="1"/>
    <col min="45" max="45" width="0" style="175" hidden="1" customWidth="1"/>
    <col min="46" max="46" width="6.25" style="175" hidden="1" customWidth="1"/>
    <col min="47" max="47" width="0" style="175" hidden="1" customWidth="1"/>
    <col min="48" max="48" width="6.25" style="175" hidden="1" customWidth="1"/>
    <col min="49" max="50" width="0" style="175" hidden="1" customWidth="1"/>
    <col min="51" max="51" width="12.5" style="175" hidden="1" customWidth="1"/>
    <col min="52" max="52" width="6.25" style="175" hidden="1" customWidth="1"/>
    <col min="53" max="53" width="0" style="175" hidden="1" customWidth="1"/>
    <col min="54" max="54" width="6.25" style="175" hidden="1" customWidth="1"/>
    <col min="55" max="55" width="0" style="175" hidden="1" customWidth="1"/>
    <col min="56" max="56" width="6.25" style="175" hidden="1" customWidth="1"/>
    <col min="57" max="57" width="0" style="175" hidden="1" customWidth="1"/>
    <col min="58" max="58" width="6.25" style="175" hidden="1" customWidth="1"/>
    <col min="59" max="60" width="0" style="175" hidden="1" customWidth="1"/>
    <col min="61" max="61" width="12.5" style="175" hidden="1" customWidth="1"/>
    <col min="62" max="62" width="6.25" style="175" hidden="1" customWidth="1"/>
    <col min="63" max="63" width="0" style="175" hidden="1" customWidth="1"/>
    <col min="64" max="64" width="6.25" style="175" hidden="1" customWidth="1"/>
    <col min="65" max="65" width="0" style="175" hidden="1" customWidth="1"/>
    <col min="66" max="66" width="6.25" style="175" hidden="1" customWidth="1"/>
    <col min="67" max="67" width="0" style="175" hidden="1" customWidth="1"/>
    <col min="68" max="68" width="6.25" style="175" hidden="1" customWidth="1"/>
    <col min="69" max="69" width="0" style="175" hidden="1" customWidth="1"/>
    <col min="70" max="16384" width="3" style="175"/>
  </cols>
  <sheetData>
    <row r="1" spans="1:69" s="5" customFormat="1" ht="42.6" customHeight="1">
      <c r="A1" s="4"/>
      <c r="B1" s="468" t="s">
        <v>176</v>
      </c>
      <c r="C1" s="469"/>
      <c r="D1" s="469"/>
      <c r="E1" s="469"/>
      <c r="F1" s="469"/>
      <c r="G1" s="469"/>
      <c r="H1" s="469"/>
      <c r="I1" s="469"/>
      <c r="J1" s="469"/>
      <c r="K1" s="469"/>
      <c r="L1" s="469"/>
      <c r="M1" s="469"/>
      <c r="N1" s="469"/>
      <c r="O1" s="469"/>
      <c r="P1" s="469"/>
      <c r="Q1" s="102"/>
      <c r="R1" s="102"/>
      <c r="S1" s="102"/>
      <c r="U1" s="59" t="s">
        <v>178</v>
      </c>
      <c r="V1" s="453" t="s">
        <v>7</v>
      </c>
      <c r="W1" s="453"/>
      <c r="X1" s="453" t="s">
        <v>107</v>
      </c>
      <c r="Y1" s="453"/>
      <c r="Z1" s="453" t="s">
        <v>67</v>
      </c>
      <c r="AA1" s="453"/>
      <c r="AB1" s="453" t="s">
        <v>167</v>
      </c>
      <c r="AC1" s="477"/>
      <c r="AE1" s="59" t="s">
        <v>305</v>
      </c>
      <c r="AF1" s="483" t="s">
        <v>298</v>
      </c>
      <c r="AG1" s="484"/>
      <c r="AH1" s="483" t="s">
        <v>281</v>
      </c>
      <c r="AI1" s="484"/>
      <c r="AJ1" s="483" t="s">
        <v>284</v>
      </c>
      <c r="AK1" s="484"/>
      <c r="AL1" s="483" t="s">
        <v>299</v>
      </c>
      <c r="AM1" s="485"/>
      <c r="AO1" s="59" t="s">
        <v>306</v>
      </c>
      <c r="AP1" s="453" t="s">
        <v>298</v>
      </c>
      <c r="AQ1" s="453"/>
      <c r="AR1" s="453" t="s">
        <v>281</v>
      </c>
      <c r="AS1" s="453"/>
      <c r="AT1" s="453" t="s">
        <v>284</v>
      </c>
      <c r="AU1" s="453"/>
      <c r="AV1" s="453" t="s">
        <v>299</v>
      </c>
      <c r="AW1" s="477"/>
      <c r="AY1" s="59" t="s">
        <v>307</v>
      </c>
      <c r="AZ1" s="453" t="s">
        <v>298</v>
      </c>
      <c r="BA1" s="453"/>
      <c r="BB1" s="453" t="s">
        <v>281</v>
      </c>
      <c r="BC1" s="453"/>
      <c r="BD1" s="453" t="s">
        <v>284</v>
      </c>
      <c r="BE1" s="453"/>
      <c r="BF1" s="453" t="s">
        <v>299</v>
      </c>
      <c r="BG1" s="477"/>
      <c r="BI1" s="378" t="s">
        <v>308</v>
      </c>
      <c r="BJ1" s="453" t="s">
        <v>298</v>
      </c>
      <c r="BK1" s="453"/>
      <c r="BL1" s="453" t="s">
        <v>281</v>
      </c>
      <c r="BM1" s="453"/>
      <c r="BN1" s="453" t="s">
        <v>284</v>
      </c>
      <c r="BO1" s="453"/>
      <c r="BP1" s="453" t="s">
        <v>299</v>
      </c>
      <c r="BQ1" s="477"/>
    </row>
    <row r="2" spans="1:69" s="5" customFormat="1" ht="41.25" customHeight="1">
      <c r="A2" s="6"/>
      <c r="B2" s="461" t="s">
        <v>327</v>
      </c>
      <c r="C2" s="462"/>
      <c r="D2" s="462"/>
      <c r="E2" s="462"/>
      <c r="F2" s="462"/>
      <c r="G2" s="462"/>
      <c r="H2" s="462"/>
      <c r="I2" s="462"/>
      <c r="J2" s="462"/>
      <c r="K2" s="462"/>
      <c r="L2" s="462"/>
      <c r="M2" s="462"/>
      <c r="N2" s="462"/>
      <c r="O2" s="462"/>
      <c r="P2" s="462"/>
      <c r="Q2" s="463"/>
      <c r="R2" s="84"/>
      <c r="S2" s="84"/>
      <c r="U2" s="77" t="s">
        <v>185</v>
      </c>
      <c r="V2" s="80">
        <f>SUM(AF2,AP2,AZ2)</f>
        <v>0</v>
      </c>
      <c r="W2" s="60" t="s">
        <v>68</v>
      </c>
      <c r="X2" s="80">
        <f>SUM(AH2,AR2,BB2)</f>
        <v>0</v>
      </c>
      <c r="Y2" s="60" t="s">
        <v>68</v>
      </c>
      <c r="Z2" s="80">
        <f>SUM(AJ2,AT2,BD2)</f>
        <v>0</v>
      </c>
      <c r="AA2" s="60" t="s">
        <v>68</v>
      </c>
      <c r="AB2" s="80">
        <f t="shared" ref="AB2:AB7" si="0">SUM(Z2,V2,X2)</f>
        <v>0</v>
      </c>
      <c r="AC2" s="61" t="s">
        <v>68</v>
      </c>
      <c r="AE2" s="77" t="s">
        <v>300</v>
      </c>
      <c r="AF2" s="80">
        <f>COUNTIF($R$14:$R$113,"11Ⅰ")</f>
        <v>0</v>
      </c>
      <c r="AG2" s="60" t="s">
        <v>253</v>
      </c>
      <c r="AH2" s="80">
        <f>COUNTIF($R$14:$R$113,"21Ⅰ")</f>
        <v>0</v>
      </c>
      <c r="AI2" s="60" t="s">
        <v>253</v>
      </c>
      <c r="AJ2" s="80">
        <f>COUNTIF($R$14:$R$113,"31Ⅰ")</f>
        <v>0</v>
      </c>
      <c r="AK2" s="60" t="s">
        <v>253</v>
      </c>
      <c r="AL2" s="80">
        <f t="shared" ref="AL2:AL7" si="1">SUM(AJ2,AF2,AH2)</f>
        <v>0</v>
      </c>
      <c r="AM2" s="61" t="s">
        <v>253</v>
      </c>
      <c r="AO2" s="77" t="s">
        <v>300</v>
      </c>
      <c r="AP2" s="80">
        <f>COUNTIF($R$14:$R$113,"12Ⅰ")</f>
        <v>0</v>
      </c>
      <c r="AQ2" s="60" t="s">
        <v>253</v>
      </c>
      <c r="AR2" s="80">
        <f>COUNTIF($R$14:$R$113,"22Ⅰ")</f>
        <v>0</v>
      </c>
      <c r="AS2" s="60" t="s">
        <v>253</v>
      </c>
      <c r="AT2" s="80">
        <f>COUNTIF($R$14:$R$113,"32Ⅰ")</f>
        <v>0</v>
      </c>
      <c r="AU2" s="60" t="s">
        <v>253</v>
      </c>
      <c r="AV2" s="80">
        <f t="shared" ref="AV2:AV7" si="2">SUM(AT2,AP2,AR2)</f>
        <v>0</v>
      </c>
      <c r="AW2" s="61" t="s">
        <v>253</v>
      </c>
      <c r="AY2" s="77" t="s">
        <v>300</v>
      </c>
      <c r="AZ2" s="80">
        <f>COUNTIF($R$14:$R$113,"13Ⅰ")</f>
        <v>0</v>
      </c>
      <c r="BA2" s="60" t="s">
        <v>253</v>
      </c>
      <c r="BB2" s="80">
        <f>COUNTIF($R$14:$R$113,"23Ⅰ")</f>
        <v>0</v>
      </c>
      <c r="BC2" s="60" t="s">
        <v>253</v>
      </c>
      <c r="BD2" s="80">
        <f>COUNTIF($R$14:$R$113,"33Ⅰ")</f>
        <v>0</v>
      </c>
      <c r="BE2" s="60" t="s">
        <v>253</v>
      </c>
      <c r="BF2" s="80">
        <f t="shared" ref="BF2:BF7" si="3">SUM(BD2,AZ2,BB2)</f>
        <v>0</v>
      </c>
      <c r="BG2" s="61" t="s">
        <v>253</v>
      </c>
      <c r="BI2" s="77" t="s">
        <v>300</v>
      </c>
      <c r="BJ2" s="80">
        <f>SUM(AF2,AZ2)</f>
        <v>0</v>
      </c>
      <c r="BK2" s="60" t="s">
        <v>253</v>
      </c>
      <c r="BL2" s="80">
        <f>SUM(AH2,BB2)</f>
        <v>0</v>
      </c>
      <c r="BM2" s="60" t="s">
        <v>253</v>
      </c>
      <c r="BN2" s="80">
        <f>SUM(AJ2,BD2)</f>
        <v>0</v>
      </c>
      <c r="BO2" s="60" t="s">
        <v>253</v>
      </c>
      <c r="BP2" s="80">
        <f t="shared" ref="BP2:BP7" si="4">SUM(BN2,BJ2,BL2)</f>
        <v>0</v>
      </c>
      <c r="BQ2" s="61" t="s">
        <v>253</v>
      </c>
    </row>
    <row r="3" spans="1:69" s="5" customFormat="1" ht="41.25" customHeight="1">
      <c r="A3" s="4"/>
      <c r="B3" s="461"/>
      <c r="C3" s="462"/>
      <c r="D3" s="462"/>
      <c r="E3" s="462"/>
      <c r="F3" s="462"/>
      <c r="G3" s="462"/>
      <c r="H3" s="462"/>
      <c r="I3" s="462"/>
      <c r="J3" s="462"/>
      <c r="K3" s="462"/>
      <c r="L3" s="462"/>
      <c r="M3" s="462"/>
      <c r="N3" s="462"/>
      <c r="O3" s="462"/>
      <c r="P3" s="462"/>
      <c r="Q3" s="463"/>
      <c r="R3" s="84"/>
      <c r="S3" s="84"/>
      <c r="U3" s="77" t="s">
        <v>186</v>
      </c>
      <c r="V3" s="80">
        <f t="shared" ref="V3:V6" si="5">SUM(AF3,AP3,AZ3)</f>
        <v>0</v>
      </c>
      <c r="W3" s="60" t="s">
        <v>68</v>
      </c>
      <c r="X3" s="80">
        <f t="shared" ref="X3:X6" si="6">SUM(AH3,AR3,BB3)</f>
        <v>0</v>
      </c>
      <c r="Y3" s="60" t="s">
        <v>68</v>
      </c>
      <c r="Z3" s="80">
        <f t="shared" ref="Z3:Z6" si="7">SUM(AJ3,AT3,BD3)</f>
        <v>0</v>
      </c>
      <c r="AA3" s="60" t="s">
        <v>68</v>
      </c>
      <c r="AB3" s="81">
        <f t="shared" si="0"/>
        <v>0</v>
      </c>
      <c r="AC3" s="61" t="s">
        <v>68</v>
      </c>
      <c r="AE3" s="77" t="s">
        <v>301</v>
      </c>
      <c r="AF3" s="81">
        <f>COUNTIF($R$14:$R$113,"11Ⅱ")</f>
        <v>0</v>
      </c>
      <c r="AG3" s="60" t="s">
        <v>253</v>
      </c>
      <c r="AH3" s="81">
        <f>COUNTIF($R$14:$R$113,"21Ⅱ")</f>
        <v>0</v>
      </c>
      <c r="AI3" s="60" t="s">
        <v>253</v>
      </c>
      <c r="AJ3" s="81">
        <f>COUNTIF($R$14:$R$113,"31Ⅱ")</f>
        <v>0</v>
      </c>
      <c r="AK3" s="60" t="s">
        <v>253</v>
      </c>
      <c r="AL3" s="81">
        <f t="shared" si="1"/>
        <v>0</v>
      </c>
      <c r="AM3" s="61" t="s">
        <v>253</v>
      </c>
      <c r="AO3" s="77" t="s">
        <v>301</v>
      </c>
      <c r="AP3" s="81">
        <f>COUNTIF($R$14:$R$113,"12Ⅱ")</f>
        <v>0</v>
      </c>
      <c r="AQ3" s="60" t="s">
        <v>253</v>
      </c>
      <c r="AR3" s="81">
        <f>COUNTIF($R$14:$R$113,"22Ⅱ")</f>
        <v>0</v>
      </c>
      <c r="AS3" s="60" t="s">
        <v>253</v>
      </c>
      <c r="AT3" s="81">
        <f>COUNTIF($R$14:$R$113,"32Ⅱ")</f>
        <v>0</v>
      </c>
      <c r="AU3" s="60" t="s">
        <v>253</v>
      </c>
      <c r="AV3" s="81">
        <f t="shared" si="2"/>
        <v>0</v>
      </c>
      <c r="AW3" s="61" t="s">
        <v>253</v>
      </c>
      <c r="AY3" s="77" t="s">
        <v>301</v>
      </c>
      <c r="AZ3" s="81">
        <f>COUNTIF($R$14:$R$113,"13Ⅱ")</f>
        <v>0</v>
      </c>
      <c r="BA3" s="60" t="s">
        <v>253</v>
      </c>
      <c r="BB3" s="81">
        <f>COUNTIF($R$14:$R$113,"23Ⅱ")</f>
        <v>0</v>
      </c>
      <c r="BC3" s="60" t="s">
        <v>253</v>
      </c>
      <c r="BD3" s="81">
        <f>COUNTIF($R$14:$R$113,"33Ⅱ")</f>
        <v>0</v>
      </c>
      <c r="BE3" s="60" t="s">
        <v>253</v>
      </c>
      <c r="BF3" s="81">
        <f t="shared" si="3"/>
        <v>0</v>
      </c>
      <c r="BG3" s="61" t="s">
        <v>253</v>
      </c>
      <c r="BI3" s="77" t="s">
        <v>301</v>
      </c>
      <c r="BJ3" s="80">
        <f t="shared" ref="BJ3:BN6" si="8">SUM(AF3,AZ3)</f>
        <v>0</v>
      </c>
      <c r="BK3" s="60" t="s">
        <v>253</v>
      </c>
      <c r="BL3" s="81">
        <f t="shared" si="8"/>
        <v>0</v>
      </c>
      <c r="BM3" s="60" t="s">
        <v>253</v>
      </c>
      <c r="BN3" s="81">
        <f t="shared" si="8"/>
        <v>0</v>
      </c>
      <c r="BO3" s="60" t="s">
        <v>253</v>
      </c>
      <c r="BP3" s="81">
        <f t="shared" si="4"/>
        <v>0</v>
      </c>
      <c r="BQ3" s="61" t="s">
        <v>253</v>
      </c>
    </row>
    <row r="4" spans="1:69" s="5" customFormat="1" ht="41.25" customHeight="1">
      <c r="A4" s="4"/>
      <c r="B4" s="461" t="s">
        <v>328</v>
      </c>
      <c r="C4" s="462"/>
      <c r="D4" s="462"/>
      <c r="E4" s="462"/>
      <c r="F4" s="462"/>
      <c r="G4" s="462"/>
      <c r="H4" s="462"/>
      <c r="I4" s="462"/>
      <c r="J4" s="462"/>
      <c r="K4" s="462"/>
      <c r="L4" s="462"/>
      <c r="M4" s="462"/>
      <c r="N4" s="462"/>
      <c r="O4" s="462"/>
      <c r="P4" s="462"/>
      <c r="Q4" s="463"/>
      <c r="R4" s="84"/>
      <c r="S4" s="84"/>
      <c r="U4" s="77" t="s">
        <v>187</v>
      </c>
      <c r="V4" s="80">
        <f t="shared" si="5"/>
        <v>0</v>
      </c>
      <c r="W4" s="60" t="s">
        <v>68</v>
      </c>
      <c r="X4" s="80">
        <f t="shared" si="6"/>
        <v>0</v>
      </c>
      <c r="Y4" s="60" t="s">
        <v>68</v>
      </c>
      <c r="Z4" s="80">
        <f t="shared" si="7"/>
        <v>0</v>
      </c>
      <c r="AA4" s="60" t="s">
        <v>68</v>
      </c>
      <c r="AB4" s="81">
        <f t="shared" si="0"/>
        <v>0</v>
      </c>
      <c r="AC4" s="61" t="s">
        <v>68</v>
      </c>
      <c r="AE4" s="77" t="s">
        <v>302</v>
      </c>
      <c r="AF4" s="81">
        <f>COUNTIF($R$14:$R$113,"11Ⅲ")</f>
        <v>0</v>
      </c>
      <c r="AG4" s="60" t="s">
        <v>253</v>
      </c>
      <c r="AH4" s="81">
        <f>COUNTIF($R$14:$R$113,"21Ⅲ")</f>
        <v>0</v>
      </c>
      <c r="AI4" s="60" t="s">
        <v>253</v>
      </c>
      <c r="AJ4" s="81">
        <f>COUNTIF($R$14:$R$113,"31Ⅲ")</f>
        <v>0</v>
      </c>
      <c r="AK4" s="60" t="s">
        <v>253</v>
      </c>
      <c r="AL4" s="81">
        <f t="shared" si="1"/>
        <v>0</v>
      </c>
      <c r="AM4" s="61" t="s">
        <v>253</v>
      </c>
      <c r="AO4" s="77" t="s">
        <v>302</v>
      </c>
      <c r="AP4" s="81">
        <f>COUNTIF($R$14:$R$113,"12Ⅲ")</f>
        <v>0</v>
      </c>
      <c r="AQ4" s="60" t="s">
        <v>253</v>
      </c>
      <c r="AR4" s="81">
        <f>COUNTIF($R$14:$R$113,"22Ⅲ")</f>
        <v>0</v>
      </c>
      <c r="AS4" s="60" t="s">
        <v>253</v>
      </c>
      <c r="AT4" s="81">
        <f>COUNTIF($R$14:$R$113,"32Ⅲ")</f>
        <v>0</v>
      </c>
      <c r="AU4" s="60" t="s">
        <v>253</v>
      </c>
      <c r="AV4" s="81">
        <f t="shared" si="2"/>
        <v>0</v>
      </c>
      <c r="AW4" s="61" t="s">
        <v>253</v>
      </c>
      <c r="AY4" s="77" t="s">
        <v>302</v>
      </c>
      <c r="AZ4" s="81">
        <f>COUNTIF($R$14:$R$113,"13Ⅲ")</f>
        <v>0</v>
      </c>
      <c r="BA4" s="60" t="s">
        <v>253</v>
      </c>
      <c r="BB4" s="81">
        <f>COUNTIF($R$14:$R$113,"23Ⅲ")</f>
        <v>0</v>
      </c>
      <c r="BC4" s="60" t="s">
        <v>253</v>
      </c>
      <c r="BD4" s="81">
        <f>COUNTIF($R$14:$R$113,"33Ⅲ")</f>
        <v>0</v>
      </c>
      <c r="BE4" s="60" t="s">
        <v>253</v>
      </c>
      <c r="BF4" s="81">
        <f t="shared" si="3"/>
        <v>0</v>
      </c>
      <c r="BG4" s="61" t="s">
        <v>253</v>
      </c>
      <c r="BI4" s="77" t="s">
        <v>302</v>
      </c>
      <c r="BJ4" s="80">
        <f t="shared" si="8"/>
        <v>0</v>
      </c>
      <c r="BK4" s="60" t="s">
        <v>253</v>
      </c>
      <c r="BL4" s="81">
        <f t="shared" si="8"/>
        <v>0</v>
      </c>
      <c r="BM4" s="60" t="s">
        <v>253</v>
      </c>
      <c r="BN4" s="81">
        <f t="shared" si="8"/>
        <v>0</v>
      </c>
      <c r="BO4" s="60" t="s">
        <v>253</v>
      </c>
      <c r="BP4" s="81">
        <f t="shared" si="4"/>
        <v>0</v>
      </c>
      <c r="BQ4" s="61" t="s">
        <v>253</v>
      </c>
    </row>
    <row r="5" spans="1:69" s="5" customFormat="1" ht="41.25" customHeight="1">
      <c r="A5" s="4"/>
      <c r="B5" s="461"/>
      <c r="C5" s="462"/>
      <c r="D5" s="462"/>
      <c r="E5" s="462"/>
      <c r="F5" s="462"/>
      <c r="G5" s="462"/>
      <c r="H5" s="462"/>
      <c r="I5" s="462"/>
      <c r="J5" s="462"/>
      <c r="K5" s="462"/>
      <c r="L5" s="462"/>
      <c r="M5" s="462"/>
      <c r="N5" s="462"/>
      <c r="O5" s="462"/>
      <c r="P5" s="462"/>
      <c r="Q5" s="463"/>
      <c r="R5" s="84"/>
      <c r="S5" s="84"/>
      <c r="U5" s="78" t="s">
        <v>182</v>
      </c>
      <c r="V5" s="80">
        <f t="shared" si="5"/>
        <v>0</v>
      </c>
      <c r="W5" s="60" t="s">
        <v>253</v>
      </c>
      <c r="X5" s="80">
        <f t="shared" si="6"/>
        <v>0</v>
      </c>
      <c r="Y5" s="60" t="s">
        <v>253</v>
      </c>
      <c r="Z5" s="80">
        <f t="shared" si="7"/>
        <v>0</v>
      </c>
      <c r="AA5" s="60" t="s">
        <v>253</v>
      </c>
      <c r="AB5" s="81">
        <f t="shared" si="0"/>
        <v>0</v>
      </c>
      <c r="AC5" s="61" t="s">
        <v>253</v>
      </c>
      <c r="AE5" s="78" t="s">
        <v>303</v>
      </c>
      <c r="AF5" s="82"/>
      <c r="AG5" s="60" t="s">
        <v>253</v>
      </c>
      <c r="AH5" s="81"/>
      <c r="AI5" s="60" t="s">
        <v>253</v>
      </c>
      <c r="AJ5" s="81"/>
      <c r="AK5" s="60" t="s">
        <v>253</v>
      </c>
      <c r="AL5" s="81">
        <f t="shared" si="1"/>
        <v>0</v>
      </c>
      <c r="AM5" s="61" t="s">
        <v>253</v>
      </c>
      <c r="AO5" s="78" t="s">
        <v>303</v>
      </c>
      <c r="AP5" s="82"/>
      <c r="AQ5" s="60" t="s">
        <v>253</v>
      </c>
      <c r="AR5" s="81"/>
      <c r="AS5" s="60" t="s">
        <v>253</v>
      </c>
      <c r="AT5" s="81"/>
      <c r="AU5" s="60" t="s">
        <v>253</v>
      </c>
      <c r="AV5" s="81">
        <f t="shared" si="2"/>
        <v>0</v>
      </c>
      <c r="AW5" s="61" t="s">
        <v>253</v>
      </c>
      <c r="AY5" s="78" t="s">
        <v>303</v>
      </c>
      <c r="AZ5" s="82"/>
      <c r="BA5" s="60" t="s">
        <v>253</v>
      </c>
      <c r="BB5" s="81"/>
      <c r="BC5" s="60" t="s">
        <v>253</v>
      </c>
      <c r="BD5" s="81"/>
      <c r="BE5" s="60" t="s">
        <v>253</v>
      </c>
      <c r="BF5" s="81">
        <f t="shared" si="3"/>
        <v>0</v>
      </c>
      <c r="BG5" s="61" t="s">
        <v>253</v>
      </c>
      <c r="BI5" s="78" t="s">
        <v>303</v>
      </c>
      <c r="BJ5" s="80">
        <f t="shared" si="8"/>
        <v>0</v>
      </c>
      <c r="BK5" s="60" t="s">
        <v>253</v>
      </c>
      <c r="BL5" s="81">
        <f t="shared" si="8"/>
        <v>0</v>
      </c>
      <c r="BM5" s="60" t="s">
        <v>253</v>
      </c>
      <c r="BN5" s="81">
        <f t="shared" si="8"/>
        <v>0</v>
      </c>
      <c r="BO5" s="60" t="s">
        <v>253</v>
      </c>
      <c r="BP5" s="81">
        <f t="shared" si="4"/>
        <v>0</v>
      </c>
      <c r="BQ5" s="61" t="s">
        <v>253</v>
      </c>
    </row>
    <row r="6" spans="1:69" s="5" customFormat="1" ht="41.25" customHeight="1">
      <c r="A6" s="4"/>
      <c r="B6" s="461" t="s">
        <v>263</v>
      </c>
      <c r="C6" s="462"/>
      <c r="D6" s="462"/>
      <c r="E6" s="462"/>
      <c r="F6" s="462"/>
      <c r="G6" s="462"/>
      <c r="H6" s="462"/>
      <c r="I6" s="462"/>
      <c r="J6" s="462"/>
      <c r="K6" s="462"/>
      <c r="L6" s="462"/>
      <c r="M6" s="462"/>
      <c r="N6" s="462"/>
      <c r="O6" s="462"/>
      <c r="P6" s="462"/>
      <c r="Q6" s="463"/>
      <c r="R6" s="84"/>
      <c r="S6" s="84"/>
      <c r="U6" s="78" t="s">
        <v>255</v>
      </c>
      <c r="V6" s="80">
        <f t="shared" si="5"/>
        <v>0</v>
      </c>
      <c r="W6" s="98" t="s">
        <v>253</v>
      </c>
      <c r="X6" s="80">
        <f t="shared" si="6"/>
        <v>0</v>
      </c>
      <c r="Y6" s="98" t="s">
        <v>253</v>
      </c>
      <c r="Z6" s="80">
        <f t="shared" si="7"/>
        <v>0</v>
      </c>
      <c r="AA6" s="98" t="s">
        <v>253</v>
      </c>
      <c r="AB6" s="82">
        <f t="shared" si="0"/>
        <v>0</v>
      </c>
      <c r="AC6" s="99" t="s">
        <v>253</v>
      </c>
      <c r="AE6" s="78" t="s">
        <v>304</v>
      </c>
      <c r="AF6" s="82">
        <f>-(COUNTIF($S$14:$S$113,"11Ⅰ4")+COUNTIF($S$14:$S$113,"11Ⅱ4")+COUNTIF($S$14:$S$113,"11Ⅲ4"))</f>
        <v>0</v>
      </c>
      <c r="AG6" s="98" t="s">
        <v>253</v>
      </c>
      <c r="AH6" s="82">
        <f>-(COUNTIF($S$14:$S$113,"21Ⅰ4")+COUNTIF($S$14:$S$113,"21Ⅱ4")+COUNTIF($S$14:$S$113,"21Ⅲ4"))</f>
        <v>0</v>
      </c>
      <c r="AI6" s="98" t="s">
        <v>253</v>
      </c>
      <c r="AJ6" s="82">
        <f>-(COUNTIF($S$14:$S$113,"31Ⅰ4")+COUNTIF($S$14:$S$113,"31Ⅱ4")+COUNTIF($S$14:$S$113,"31Ⅲ4"))</f>
        <v>0</v>
      </c>
      <c r="AK6" s="98" t="s">
        <v>253</v>
      </c>
      <c r="AL6" s="82">
        <f t="shared" si="1"/>
        <v>0</v>
      </c>
      <c r="AM6" s="99" t="s">
        <v>253</v>
      </c>
      <c r="AO6" s="78" t="s">
        <v>304</v>
      </c>
      <c r="AP6" s="82">
        <f>-(COUNTIF($S$14:$S$113,"12Ⅰ4")+COUNTIF($S$14:$S$113,"12Ⅱ4")+COUNTIF($S$14:$S$113,"12Ⅲ4"))</f>
        <v>0</v>
      </c>
      <c r="AQ6" s="98" t="s">
        <v>253</v>
      </c>
      <c r="AR6" s="82">
        <f>-(COUNTIF($S$14:$S$113,"22Ⅰ4")+COUNTIF($S$14:$S$113,"22Ⅱ4")+COUNTIF($S$14:$S$113,"22Ⅲ4"))</f>
        <v>0</v>
      </c>
      <c r="AS6" s="98" t="s">
        <v>253</v>
      </c>
      <c r="AT6" s="82">
        <f>-(COUNTIF($S$14:$S$113,"32Ⅰ4")+COUNTIF($S$14:$S$113,"32Ⅱ4")+COUNTIF($S$14:$S$113,"32Ⅲ4"))</f>
        <v>0</v>
      </c>
      <c r="AU6" s="98" t="s">
        <v>253</v>
      </c>
      <c r="AV6" s="82">
        <f t="shared" si="2"/>
        <v>0</v>
      </c>
      <c r="AW6" s="99" t="s">
        <v>253</v>
      </c>
      <c r="AY6" s="78" t="s">
        <v>304</v>
      </c>
      <c r="AZ6" s="82">
        <f>-(COUNTIF($S$14:$S$113,"13Ⅰ4")+COUNTIF($S$14:$S$113,"13Ⅱ4")+COUNTIF($S$14:$S$113,"13Ⅲ4"))</f>
        <v>0</v>
      </c>
      <c r="BA6" s="98" t="s">
        <v>253</v>
      </c>
      <c r="BB6" s="82">
        <f>-(COUNTIF($S$14:$S$113,"23Ⅰ4")+COUNTIF($S$14:$S$113,"23Ⅱ4")+COUNTIF($S$14:$S$113,"23Ⅲ4"))</f>
        <v>0</v>
      </c>
      <c r="BC6" s="98" t="s">
        <v>253</v>
      </c>
      <c r="BD6" s="82">
        <f>-(COUNTIF($S$14:$S$113,"33Ⅰ4")+COUNTIF($S$14:$S$113,"33Ⅱ4")+COUNTIF($S$14:$S$113,"33Ⅲ4"))</f>
        <v>0</v>
      </c>
      <c r="BE6" s="98" t="s">
        <v>253</v>
      </c>
      <c r="BF6" s="82">
        <f t="shared" si="3"/>
        <v>0</v>
      </c>
      <c r="BG6" s="99" t="s">
        <v>253</v>
      </c>
      <c r="BI6" s="78" t="s">
        <v>304</v>
      </c>
      <c r="BJ6" s="80">
        <f t="shared" si="8"/>
        <v>0</v>
      </c>
      <c r="BK6" s="98" t="s">
        <v>253</v>
      </c>
      <c r="BL6" s="82">
        <f t="shared" si="8"/>
        <v>0</v>
      </c>
      <c r="BM6" s="98" t="s">
        <v>253</v>
      </c>
      <c r="BN6" s="82">
        <f t="shared" si="8"/>
        <v>0</v>
      </c>
      <c r="BO6" s="98" t="s">
        <v>253</v>
      </c>
      <c r="BP6" s="82">
        <f t="shared" si="4"/>
        <v>0</v>
      </c>
      <c r="BQ6" s="99" t="s">
        <v>253</v>
      </c>
    </row>
    <row r="7" spans="1:69" s="5" customFormat="1" ht="41.25" customHeight="1" thickBot="1">
      <c r="A7" s="7"/>
      <c r="B7" s="464"/>
      <c r="C7" s="465"/>
      <c r="D7" s="465"/>
      <c r="E7" s="465"/>
      <c r="F7" s="465"/>
      <c r="G7" s="465"/>
      <c r="H7" s="465"/>
      <c r="I7" s="465"/>
      <c r="J7" s="465"/>
      <c r="K7" s="465"/>
      <c r="L7" s="465"/>
      <c r="M7" s="465"/>
      <c r="N7" s="465"/>
      <c r="O7" s="465"/>
      <c r="P7" s="465"/>
      <c r="Q7" s="466"/>
      <c r="R7" s="84"/>
      <c r="S7" s="84"/>
      <c r="U7" s="79" t="s">
        <v>168</v>
      </c>
      <c r="V7" s="83">
        <f>SUM(V2:V6)</f>
        <v>0</v>
      </c>
      <c r="W7" s="62" t="s">
        <v>68</v>
      </c>
      <c r="X7" s="83">
        <f>SUM(X2:X6)</f>
        <v>0</v>
      </c>
      <c r="Y7" s="62" t="s">
        <v>68</v>
      </c>
      <c r="Z7" s="83">
        <f>SUM(Z2:Z6)</f>
        <v>0</v>
      </c>
      <c r="AA7" s="62" t="s">
        <v>68</v>
      </c>
      <c r="AB7" s="83">
        <f t="shared" si="0"/>
        <v>0</v>
      </c>
      <c r="AC7" s="63" t="s">
        <v>68</v>
      </c>
      <c r="AE7" s="79" t="s">
        <v>299</v>
      </c>
      <c r="AF7" s="83">
        <f>SUM(AF2:AF6)</f>
        <v>0</v>
      </c>
      <c r="AG7" s="62" t="s">
        <v>253</v>
      </c>
      <c r="AH7" s="83">
        <f>SUM(AH2:AH6)</f>
        <v>0</v>
      </c>
      <c r="AI7" s="62" t="s">
        <v>253</v>
      </c>
      <c r="AJ7" s="83">
        <f>SUM(AJ2:AJ6)</f>
        <v>0</v>
      </c>
      <c r="AK7" s="62" t="s">
        <v>253</v>
      </c>
      <c r="AL7" s="83">
        <f t="shared" si="1"/>
        <v>0</v>
      </c>
      <c r="AM7" s="63" t="s">
        <v>253</v>
      </c>
      <c r="AO7" s="79" t="s">
        <v>299</v>
      </c>
      <c r="AP7" s="83">
        <f>SUM(AP2:AP6)</f>
        <v>0</v>
      </c>
      <c r="AQ7" s="62" t="s">
        <v>253</v>
      </c>
      <c r="AR7" s="83">
        <f>SUM(AR2:AR6)</f>
        <v>0</v>
      </c>
      <c r="AS7" s="62" t="s">
        <v>253</v>
      </c>
      <c r="AT7" s="83">
        <f>SUM(AT2:AT6)</f>
        <v>0</v>
      </c>
      <c r="AU7" s="62" t="s">
        <v>253</v>
      </c>
      <c r="AV7" s="83">
        <f t="shared" si="2"/>
        <v>0</v>
      </c>
      <c r="AW7" s="63" t="s">
        <v>253</v>
      </c>
      <c r="AY7" s="79" t="s">
        <v>299</v>
      </c>
      <c r="AZ7" s="83">
        <f>SUM(AZ2:AZ6)</f>
        <v>0</v>
      </c>
      <c r="BA7" s="62" t="s">
        <v>253</v>
      </c>
      <c r="BB7" s="83">
        <f>SUM(BB2:BB6)</f>
        <v>0</v>
      </c>
      <c r="BC7" s="62" t="s">
        <v>253</v>
      </c>
      <c r="BD7" s="83">
        <f>SUM(BD2:BD6)</f>
        <v>0</v>
      </c>
      <c r="BE7" s="62" t="s">
        <v>253</v>
      </c>
      <c r="BF7" s="83">
        <f t="shared" si="3"/>
        <v>0</v>
      </c>
      <c r="BG7" s="63" t="s">
        <v>253</v>
      </c>
      <c r="BI7" s="79" t="s">
        <v>299</v>
      </c>
      <c r="BJ7" s="83">
        <f>SUM(BJ2:BJ6)</f>
        <v>0</v>
      </c>
      <c r="BK7" s="62" t="s">
        <v>253</v>
      </c>
      <c r="BL7" s="83">
        <f>SUM(BL2:BL6)</f>
        <v>0</v>
      </c>
      <c r="BM7" s="62" t="s">
        <v>253</v>
      </c>
      <c r="BN7" s="83">
        <f>SUM(BN2:BN6)</f>
        <v>0</v>
      </c>
      <c r="BO7" s="62" t="s">
        <v>253</v>
      </c>
      <c r="BP7" s="83">
        <f t="shared" si="4"/>
        <v>0</v>
      </c>
      <c r="BQ7" s="63" t="s">
        <v>253</v>
      </c>
    </row>
    <row r="8" spans="1:69" s="5" customFormat="1" ht="7.5" customHeight="1" thickBot="1">
      <c r="A8" s="6"/>
      <c r="B8" s="476" t="s">
        <v>334</v>
      </c>
      <c r="C8" s="476"/>
      <c r="D8" s="476"/>
      <c r="E8" s="476"/>
      <c r="F8" s="476"/>
      <c r="G8" s="476"/>
      <c r="H8" s="476"/>
      <c r="I8" s="476"/>
      <c r="J8" s="476"/>
      <c r="K8" s="476"/>
      <c r="L8" s="476"/>
      <c r="M8" s="13"/>
      <c r="N8" s="14"/>
      <c r="O8" s="13"/>
      <c r="P8" s="13"/>
      <c r="Q8" s="13"/>
      <c r="R8" s="100"/>
      <c r="S8" s="100"/>
      <c r="V8" s="53"/>
      <c r="X8" s="53"/>
      <c r="Z8" s="53"/>
      <c r="AB8" s="53"/>
    </row>
    <row r="9" spans="1:69" s="5" customFormat="1" ht="45" customHeight="1" thickTop="1" thickBot="1">
      <c r="A9" s="6"/>
      <c r="B9" s="476"/>
      <c r="C9" s="476"/>
      <c r="D9" s="476"/>
      <c r="E9" s="476"/>
      <c r="F9" s="476"/>
      <c r="G9" s="476"/>
      <c r="H9" s="476"/>
      <c r="I9" s="476"/>
      <c r="J9" s="476"/>
      <c r="K9" s="476"/>
      <c r="L9" s="476"/>
      <c r="M9" s="451"/>
      <c r="N9" s="452"/>
      <c r="O9" s="57" t="s">
        <v>175</v>
      </c>
      <c r="P9" s="478"/>
      <c r="Q9" s="479"/>
      <c r="R9" s="101"/>
      <c r="S9" s="101"/>
      <c r="U9" s="58"/>
      <c r="V9" s="480" t="s">
        <v>174</v>
      </c>
      <c r="W9" s="480"/>
      <c r="X9" s="482" t="s">
        <v>171</v>
      </c>
      <c r="Y9" s="482"/>
      <c r="Z9" s="482" t="s">
        <v>172</v>
      </c>
      <c r="AA9" s="482"/>
      <c r="AB9" s="482" t="s">
        <v>173</v>
      </c>
      <c r="AC9" s="482"/>
      <c r="AD9" s="175"/>
    </row>
    <row r="10" spans="1:69" s="5" customFormat="1" ht="45" customHeight="1" thickTop="1" thickBot="1">
      <c r="A10" s="6"/>
      <c r="B10" s="467" t="s">
        <v>4</v>
      </c>
      <c r="C10" s="467"/>
      <c r="D10" s="348"/>
      <c r="E10" s="470"/>
      <c r="F10" s="471"/>
      <c r="G10" s="471"/>
      <c r="H10" s="471"/>
      <c r="I10" s="471"/>
      <c r="J10" s="472"/>
      <c r="K10" s="85"/>
      <c r="L10" s="86" t="s">
        <v>195</v>
      </c>
      <c r="M10" s="474"/>
      <c r="N10" s="475"/>
      <c r="O10" s="57" t="s">
        <v>184</v>
      </c>
      <c r="P10" s="470"/>
      <c r="Q10" s="472"/>
      <c r="R10" s="176"/>
      <c r="S10" s="176"/>
      <c r="U10" s="58" t="s">
        <v>170</v>
      </c>
      <c r="V10" s="480">
        <v>44228</v>
      </c>
      <c r="W10" s="480"/>
      <c r="X10" s="481">
        <v>44253</v>
      </c>
      <c r="Y10" s="481"/>
      <c r="Z10" s="481">
        <v>44322</v>
      </c>
      <c r="AA10" s="481"/>
      <c r="AB10" s="481">
        <v>44510</v>
      </c>
      <c r="AC10" s="481"/>
      <c r="AD10" s="175"/>
    </row>
    <row r="11" spans="1:69" ht="7.5" customHeight="1" thickTop="1" thickBot="1">
      <c r="A11" s="177"/>
      <c r="B11" s="178"/>
      <c r="C11" s="178"/>
      <c r="D11" s="178"/>
      <c r="E11" s="178"/>
      <c r="F11" s="178"/>
      <c r="G11" s="179"/>
      <c r="H11" s="178"/>
      <c r="I11" s="178"/>
      <c r="J11" s="178"/>
      <c r="K11" s="180"/>
      <c r="L11" s="181"/>
      <c r="M11" s="178"/>
      <c r="N11" s="182"/>
      <c r="O11" s="178"/>
      <c r="P11" s="178"/>
      <c r="Q11" s="178"/>
      <c r="R11" s="183"/>
      <c r="S11" s="184"/>
      <c r="T11" s="177"/>
      <c r="U11" s="177"/>
    </row>
    <row r="12" spans="1:69" ht="33" customHeight="1">
      <c r="B12" s="435" t="s">
        <v>101</v>
      </c>
      <c r="C12" s="436"/>
      <c r="D12" s="436"/>
      <c r="E12" s="436"/>
      <c r="F12" s="436"/>
      <c r="G12" s="437" t="s">
        <v>61</v>
      </c>
      <c r="H12" s="438"/>
      <c r="I12" s="443" t="s">
        <v>169</v>
      </c>
      <c r="J12" s="444"/>
      <c r="K12" s="473" t="s">
        <v>160</v>
      </c>
      <c r="L12" s="473"/>
      <c r="M12" s="439" t="s">
        <v>166</v>
      </c>
      <c r="N12" s="439"/>
      <c r="O12" s="473"/>
      <c r="P12" s="439" t="s">
        <v>250</v>
      </c>
      <c r="Q12" s="454" t="s">
        <v>208</v>
      </c>
      <c r="R12" s="449" t="s">
        <v>257</v>
      </c>
      <c r="S12" s="459" t="s">
        <v>258</v>
      </c>
    </row>
    <row r="13" spans="1:69" ht="33" customHeight="1" thickBot="1">
      <c r="B13" s="92"/>
      <c r="C13" s="93" t="s">
        <v>5</v>
      </c>
      <c r="D13" s="349" t="s">
        <v>278</v>
      </c>
      <c r="E13" s="441" t="s">
        <v>6</v>
      </c>
      <c r="F13" s="442"/>
      <c r="G13" s="447" t="s">
        <v>158</v>
      </c>
      <c r="H13" s="448"/>
      <c r="I13" s="445" t="s">
        <v>159</v>
      </c>
      <c r="J13" s="446"/>
      <c r="K13" s="456" t="s">
        <v>279</v>
      </c>
      <c r="L13" s="456"/>
      <c r="M13" s="186" t="s">
        <v>209</v>
      </c>
      <c r="N13" s="457" t="s">
        <v>210</v>
      </c>
      <c r="O13" s="458"/>
      <c r="P13" s="440"/>
      <c r="Q13" s="455"/>
      <c r="R13" s="450"/>
      <c r="S13" s="460"/>
      <c r="U13" s="175" t="s">
        <v>179</v>
      </c>
      <c r="Y13" s="187" t="s">
        <v>54</v>
      </c>
      <c r="Z13" s="187" t="s">
        <v>0</v>
      </c>
      <c r="AA13" s="187" t="s">
        <v>61</v>
      </c>
      <c r="AB13" s="187" t="s">
        <v>62</v>
      </c>
      <c r="AC13" s="185"/>
    </row>
    <row r="14" spans="1:69" ht="18.600000000000001" customHeight="1" thickTop="1">
      <c r="B14" s="15">
        <v>1</v>
      </c>
      <c r="C14" s="214"/>
      <c r="D14" s="353"/>
      <c r="E14" s="215"/>
      <c r="F14" s="16" t="s">
        <v>1</v>
      </c>
      <c r="G14" s="356" t="str">
        <f>IFERROR(VLOOKUP(H14,$U$14:$V$16,2,0),"")</f>
        <v/>
      </c>
      <c r="H14" s="54"/>
      <c r="I14" s="357" t="str">
        <f>IFERROR(VLOOKUP(J14,$U$17:$V$19,2,0),"")</f>
        <v/>
      </c>
      <c r="J14" s="396"/>
      <c r="K14" s="188" t="str">
        <f>IF(L14="","",IF(L14&lt;=$X$10,"Ⅰ",IF(L14&lt;=$Z$10,"Ⅱ",IF(L14&lt;=$AB$10,"Ⅲ",""))))</f>
        <v/>
      </c>
      <c r="L14" s="222"/>
      <c r="M14" s="227"/>
      <c r="N14" s="189" t="str">
        <f t="shared" ref="N14:N45" si="9">IFERROR(VLOOKUP(O14,$U$21:$V$26,2,0),"")</f>
        <v/>
      </c>
      <c r="O14" s="234"/>
      <c r="P14" s="343"/>
      <c r="Q14" s="190"/>
      <c r="R14" s="191" t="str">
        <f>CONCATENATE(G14,I14,K14)</f>
        <v/>
      </c>
      <c r="S14" s="192" t="str">
        <f>CONCATENATE(G14,I14,K14,N14)</f>
        <v/>
      </c>
      <c r="U14" s="193" t="s">
        <v>56</v>
      </c>
      <c r="V14" s="194">
        <v>1</v>
      </c>
      <c r="W14" s="194" t="s">
        <v>56</v>
      </c>
      <c r="X14" s="194"/>
      <c r="Y14" s="187">
        <v>1</v>
      </c>
      <c r="Z14" s="187" t="s">
        <v>10</v>
      </c>
      <c r="AA14" s="187" t="s">
        <v>60</v>
      </c>
      <c r="AB14" s="187" t="s">
        <v>63</v>
      </c>
      <c r="AC14" s="185"/>
    </row>
    <row r="15" spans="1:69" ht="18.600000000000001" customHeight="1">
      <c r="B15" s="22">
        <v>2</v>
      </c>
      <c r="C15" s="216"/>
      <c r="D15" s="354"/>
      <c r="E15" s="217"/>
      <c r="F15" s="23" t="s">
        <v>1</v>
      </c>
      <c r="G15" s="65" t="str">
        <f t="shared" ref="G15:G73" si="10">IFERROR(VLOOKUP(H15,$U$14:$V$16,2,0),"")</f>
        <v/>
      </c>
      <c r="H15" s="55"/>
      <c r="I15" s="70" t="str">
        <f t="shared" ref="I15:I73" si="11">IFERROR(VLOOKUP(J15,$U$17:$V$19,2,0),"")</f>
        <v/>
      </c>
      <c r="J15" s="397"/>
      <c r="K15" s="195" t="str">
        <f t="shared" ref="K15:K73" si="12">IF(L15="","",IF(L15&lt;=$X$10,"Ⅰ",IF(L15&lt;=$Z$10,"Ⅱ",IF(L15&lt;=$AB$10,"Ⅲ",""))))</f>
        <v/>
      </c>
      <c r="L15" s="223"/>
      <c r="M15" s="228"/>
      <c r="N15" s="196" t="str">
        <f t="shared" si="9"/>
        <v/>
      </c>
      <c r="O15" s="235"/>
      <c r="P15" s="344"/>
      <c r="Q15" s="197"/>
      <c r="R15" s="191" t="str">
        <f t="shared" ref="R15:R78" si="13">CONCATENATE(G15,I15,K15)</f>
        <v/>
      </c>
      <c r="S15" s="192" t="str">
        <f t="shared" ref="S15:S78" si="14">CONCATENATE(G15,I15,K15,N15)</f>
        <v/>
      </c>
      <c r="U15" s="193" t="s">
        <v>88</v>
      </c>
      <c r="V15" s="194">
        <v>2</v>
      </c>
      <c r="W15" s="194" t="s">
        <v>88</v>
      </c>
      <c r="X15" s="194"/>
      <c r="Y15" s="187">
        <v>2</v>
      </c>
      <c r="Z15" s="187" t="s">
        <v>11</v>
      </c>
      <c r="AA15" s="187" t="s">
        <v>60</v>
      </c>
      <c r="AB15" s="187" t="s">
        <v>63</v>
      </c>
      <c r="AC15" s="185"/>
    </row>
    <row r="16" spans="1:69" ht="18.600000000000001" customHeight="1">
      <c r="B16" s="22">
        <v>3</v>
      </c>
      <c r="C16" s="216"/>
      <c r="D16" s="354"/>
      <c r="E16" s="217"/>
      <c r="F16" s="23" t="s">
        <v>1</v>
      </c>
      <c r="G16" s="65" t="str">
        <f t="shared" si="10"/>
        <v/>
      </c>
      <c r="H16" s="55"/>
      <c r="I16" s="70" t="str">
        <f t="shared" si="11"/>
        <v/>
      </c>
      <c r="J16" s="397"/>
      <c r="K16" s="195" t="str">
        <f t="shared" si="12"/>
        <v/>
      </c>
      <c r="L16" s="223"/>
      <c r="M16" s="228"/>
      <c r="N16" s="196" t="str">
        <f t="shared" si="9"/>
        <v/>
      </c>
      <c r="O16" s="235"/>
      <c r="P16" s="344"/>
      <c r="Q16" s="197"/>
      <c r="R16" s="191" t="str">
        <f t="shared" si="13"/>
        <v/>
      </c>
      <c r="S16" s="192" t="str">
        <f t="shared" si="14"/>
        <v/>
      </c>
      <c r="U16" s="193" t="s">
        <v>58</v>
      </c>
      <c r="V16" s="194">
        <v>3</v>
      </c>
      <c r="W16" s="194" t="s">
        <v>58</v>
      </c>
      <c r="X16" s="194"/>
      <c r="Y16" s="187">
        <v>3</v>
      </c>
      <c r="Z16" s="187" t="s">
        <v>12</v>
      </c>
      <c r="AA16" s="187" t="s">
        <v>60</v>
      </c>
      <c r="AB16" s="187" t="s">
        <v>63</v>
      </c>
      <c r="AC16" s="185"/>
    </row>
    <row r="17" spans="2:29" ht="18.600000000000001" customHeight="1">
      <c r="B17" s="22">
        <v>4</v>
      </c>
      <c r="C17" s="216"/>
      <c r="D17" s="354"/>
      <c r="E17" s="217"/>
      <c r="F17" s="23" t="s">
        <v>1</v>
      </c>
      <c r="G17" s="65" t="str">
        <f t="shared" si="10"/>
        <v/>
      </c>
      <c r="H17" s="55"/>
      <c r="I17" s="70" t="str">
        <f t="shared" si="11"/>
        <v/>
      </c>
      <c r="J17" s="397"/>
      <c r="K17" s="195" t="str">
        <f t="shared" si="12"/>
        <v/>
      </c>
      <c r="L17" s="223"/>
      <c r="M17" s="228"/>
      <c r="N17" s="196" t="str">
        <f t="shared" si="9"/>
        <v/>
      </c>
      <c r="O17" s="235"/>
      <c r="P17" s="344"/>
      <c r="Q17" s="197"/>
      <c r="R17" s="191" t="str">
        <f t="shared" si="13"/>
        <v/>
      </c>
      <c r="S17" s="192" t="str">
        <f t="shared" si="14"/>
        <v/>
      </c>
      <c r="U17" s="198" t="s">
        <v>65</v>
      </c>
      <c r="V17" s="194">
        <v>1</v>
      </c>
      <c r="W17" s="194" t="s">
        <v>65</v>
      </c>
      <c r="X17" s="194"/>
      <c r="Y17" s="187">
        <v>4</v>
      </c>
      <c r="Z17" s="187" t="s">
        <v>13</v>
      </c>
      <c r="AA17" s="187" t="s">
        <v>60</v>
      </c>
      <c r="AB17" s="187" t="s">
        <v>63</v>
      </c>
      <c r="AC17" s="185"/>
    </row>
    <row r="18" spans="2:29" ht="18.600000000000001" customHeight="1">
      <c r="B18" s="22">
        <v>5</v>
      </c>
      <c r="C18" s="216"/>
      <c r="D18" s="354"/>
      <c r="E18" s="217"/>
      <c r="F18" s="23" t="s">
        <v>1</v>
      </c>
      <c r="G18" s="65" t="str">
        <f t="shared" si="10"/>
        <v/>
      </c>
      <c r="H18" s="55"/>
      <c r="I18" s="70" t="str">
        <f t="shared" si="11"/>
        <v/>
      </c>
      <c r="J18" s="397"/>
      <c r="K18" s="195" t="str">
        <f t="shared" si="12"/>
        <v/>
      </c>
      <c r="L18" s="223"/>
      <c r="M18" s="228"/>
      <c r="N18" s="196" t="str">
        <f t="shared" si="9"/>
        <v/>
      </c>
      <c r="O18" s="235"/>
      <c r="P18" s="344"/>
      <c r="Q18" s="197"/>
      <c r="R18" s="191" t="str">
        <f t="shared" si="13"/>
        <v/>
      </c>
      <c r="S18" s="192" t="str">
        <f t="shared" si="14"/>
        <v/>
      </c>
      <c r="U18" s="198" t="s">
        <v>66</v>
      </c>
      <c r="V18" s="194">
        <v>2</v>
      </c>
      <c r="W18" s="194" t="s">
        <v>66</v>
      </c>
      <c r="X18" s="194"/>
      <c r="Y18" s="187">
        <v>5</v>
      </c>
      <c r="Z18" s="187" t="s">
        <v>14</v>
      </c>
      <c r="AA18" s="187" t="s">
        <v>60</v>
      </c>
      <c r="AB18" s="187" t="s">
        <v>63</v>
      </c>
      <c r="AC18" s="185"/>
    </row>
    <row r="19" spans="2:29" ht="18.600000000000001" customHeight="1">
      <c r="B19" s="22">
        <v>6</v>
      </c>
      <c r="C19" s="216"/>
      <c r="D19" s="354"/>
      <c r="E19" s="217"/>
      <c r="F19" s="23" t="s">
        <v>1</v>
      </c>
      <c r="G19" s="65" t="str">
        <f t="shared" si="10"/>
        <v/>
      </c>
      <c r="H19" s="55"/>
      <c r="I19" s="70" t="str">
        <f t="shared" si="11"/>
        <v/>
      </c>
      <c r="J19" s="397"/>
      <c r="K19" s="195" t="str">
        <f t="shared" si="12"/>
        <v/>
      </c>
      <c r="L19" s="223"/>
      <c r="M19" s="228"/>
      <c r="N19" s="196" t="str">
        <f t="shared" si="9"/>
        <v/>
      </c>
      <c r="O19" s="235"/>
      <c r="P19" s="344"/>
      <c r="Q19" s="197"/>
      <c r="R19" s="191" t="str">
        <f t="shared" si="13"/>
        <v/>
      </c>
      <c r="S19" s="192" t="str">
        <f t="shared" si="14"/>
        <v/>
      </c>
      <c r="U19" s="198" t="s">
        <v>90</v>
      </c>
      <c r="V19" s="194">
        <v>3</v>
      </c>
      <c r="W19" s="194" t="s">
        <v>90</v>
      </c>
      <c r="X19" s="194"/>
      <c r="Y19" s="187">
        <v>6</v>
      </c>
      <c r="Z19" s="187" t="s">
        <v>15</v>
      </c>
      <c r="AA19" s="187" t="s">
        <v>60</v>
      </c>
      <c r="AB19" s="187" t="s">
        <v>63</v>
      </c>
      <c r="AC19" s="185"/>
    </row>
    <row r="20" spans="2:29" ht="18.600000000000001" customHeight="1">
      <c r="B20" s="22">
        <v>7</v>
      </c>
      <c r="C20" s="216"/>
      <c r="D20" s="354"/>
      <c r="E20" s="217"/>
      <c r="F20" s="23" t="s">
        <v>1</v>
      </c>
      <c r="G20" s="65" t="str">
        <f t="shared" si="10"/>
        <v/>
      </c>
      <c r="H20" s="55"/>
      <c r="I20" s="70" t="str">
        <f t="shared" si="11"/>
        <v/>
      </c>
      <c r="J20" s="397"/>
      <c r="K20" s="195" t="str">
        <f t="shared" si="12"/>
        <v/>
      </c>
      <c r="L20" s="223"/>
      <c r="M20" s="229"/>
      <c r="N20" s="196" t="str">
        <f t="shared" si="9"/>
        <v/>
      </c>
      <c r="O20" s="235"/>
      <c r="P20" s="344"/>
      <c r="Q20" s="197"/>
      <c r="R20" s="191" t="str">
        <f t="shared" si="13"/>
        <v/>
      </c>
      <c r="S20" s="192" t="str">
        <f t="shared" si="14"/>
        <v/>
      </c>
      <c r="U20" s="199"/>
      <c r="V20" s="194"/>
      <c r="W20" s="194"/>
      <c r="X20" s="194"/>
      <c r="Y20" s="187">
        <v>7</v>
      </c>
      <c r="Z20" s="187" t="s">
        <v>16</v>
      </c>
      <c r="AA20" s="187" t="s">
        <v>60</v>
      </c>
      <c r="AB20" s="187" t="s">
        <v>63</v>
      </c>
      <c r="AC20" s="185"/>
    </row>
    <row r="21" spans="2:29" ht="18.600000000000001" customHeight="1">
      <c r="B21" s="22">
        <v>8</v>
      </c>
      <c r="C21" s="216"/>
      <c r="D21" s="354"/>
      <c r="E21" s="217"/>
      <c r="F21" s="23" t="s">
        <v>1</v>
      </c>
      <c r="G21" s="65" t="str">
        <f t="shared" si="10"/>
        <v/>
      </c>
      <c r="H21" s="55"/>
      <c r="I21" s="70" t="str">
        <f t="shared" si="11"/>
        <v/>
      </c>
      <c r="J21" s="397"/>
      <c r="K21" s="195" t="str">
        <f t="shared" si="12"/>
        <v/>
      </c>
      <c r="L21" s="223"/>
      <c r="M21" s="229"/>
      <c r="N21" s="196" t="str">
        <f t="shared" si="9"/>
        <v/>
      </c>
      <c r="O21" s="235"/>
      <c r="P21" s="344"/>
      <c r="Q21" s="197"/>
      <c r="R21" s="191" t="str">
        <f t="shared" si="13"/>
        <v/>
      </c>
      <c r="S21" s="192" t="str">
        <f t="shared" si="14"/>
        <v/>
      </c>
      <c r="U21" s="198" t="s">
        <v>164</v>
      </c>
      <c r="V21" s="194">
        <v>1</v>
      </c>
      <c r="W21" s="194" t="s">
        <v>164</v>
      </c>
      <c r="X21" s="194"/>
      <c r="Y21" s="187">
        <v>8</v>
      </c>
      <c r="Z21" s="187" t="s">
        <v>17</v>
      </c>
      <c r="AA21" s="187" t="s">
        <v>60</v>
      </c>
      <c r="AB21" s="187" t="s">
        <v>63</v>
      </c>
      <c r="AC21" s="185"/>
    </row>
    <row r="22" spans="2:29" ht="18.600000000000001" customHeight="1">
      <c r="B22" s="22">
        <v>9</v>
      </c>
      <c r="C22" s="216"/>
      <c r="D22" s="354"/>
      <c r="E22" s="217"/>
      <c r="F22" s="23" t="s">
        <v>1</v>
      </c>
      <c r="G22" s="65" t="str">
        <f t="shared" si="10"/>
        <v/>
      </c>
      <c r="H22" s="55"/>
      <c r="I22" s="70" t="str">
        <f t="shared" si="11"/>
        <v/>
      </c>
      <c r="J22" s="397"/>
      <c r="K22" s="195" t="str">
        <f t="shared" si="12"/>
        <v/>
      </c>
      <c r="L22" s="223"/>
      <c r="M22" s="229"/>
      <c r="N22" s="196" t="str">
        <f t="shared" si="9"/>
        <v/>
      </c>
      <c r="O22" s="235"/>
      <c r="P22" s="344"/>
      <c r="Q22" s="197"/>
      <c r="R22" s="191" t="str">
        <f t="shared" si="13"/>
        <v/>
      </c>
      <c r="S22" s="192" t="str">
        <f t="shared" si="14"/>
        <v/>
      </c>
      <c r="U22" s="198" t="s">
        <v>165</v>
      </c>
      <c r="V22" s="194">
        <v>2</v>
      </c>
      <c r="W22" s="194" t="s">
        <v>165</v>
      </c>
      <c r="X22" s="194"/>
      <c r="Y22" s="187">
        <v>9</v>
      </c>
      <c r="Z22" s="187" t="s">
        <v>18</v>
      </c>
      <c r="AA22" s="187" t="s">
        <v>60</v>
      </c>
      <c r="AB22" s="187" t="s">
        <v>63</v>
      </c>
      <c r="AC22" s="185"/>
    </row>
    <row r="23" spans="2:29" ht="18.600000000000001" customHeight="1">
      <c r="B23" s="22">
        <v>10</v>
      </c>
      <c r="C23" s="216"/>
      <c r="D23" s="354"/>
      <c r="E23" s="217"/>
      <c r="F23" s="23" t="s">
        <v>1</v>
      </c>
      <c r="G23" s="65" t="str">
        <f t="shared" si="10"/>
        <v/>
      </c>
      <c r="H23" s="55"/>
      <c r="I23" s="70" t="str">
        <f t="shared" si="11"/>
        <v/>
      </c>
      <c r="J23" s="397"/>
      <c r="K23" s="195" t="str">
        <f t="shared" si="12"/>
        <v/>
      </c>
      <c r="L23" s="223"/>
      <c r="M23" s="229"/>
      <c r="N23" s="196" t="str">
        <f t="shared" si="9"/>
        <v/>
      </c>
      <c r="O23" s="235"/>
      <c r="P23" s="344"/>
      <c r="Q23" s="197"/>
      <c r="R23" s="191" t="str">
        <f t="shared" si="13"/>
        <v/>
      </c>
      <c r="S23" s="192" t="str">
        <f t="shared" si="14"/>
        <v/>
      </c>
      <c r="U23" s="198" t="s">
        <v>163</v>
      </c>
      <c r="V23" s="194">
        <v>3</v>
      </c>
      <c r="W23" s="194" t="s">
        <v>252</v>
      </c>
      <c r="X23" s="194"/>
      <c r="Y23" s="187">
        <v>10</v>
      </c>
      <c r="Z23" s="187" t="s">
        <v>19</v>
      </c>
      <c r="AA23" s="187" t="s">
        <v>60</v>
      </c>
      <c r="AB23" s="187" t="s">
        <v>63</v>
      </c>
      <c r="AC23" s="185"/>
    </row>
    <row r="24" spans="2:29" ht="18.600000000000001" customHeight="1">
      <c r="B24" s="22">
        <v>11</v>
      </c>
      <c r="C24" s="216"/>
      <c r="D24" s="354"/>
      <c r="E24" s="217"/>
      <c r="F24" s="23" t="s">
        <v>1</v>
      </c>
      <c r="G24" s="65" t="str">
        <f t="shared" si="10"/>
        <v/>
      </c>
      <c r="H24" s="55"/>
      <c r="I24" s="70" t="str">
        <f t="shared" si="11"/>
        <v/>
      </c>
      <c r="J24" s="397"/>
      <c r="K24" s="195" t="str">
        <f t="shared" si="12"/>
        <v/>
      </c>
      <c r="L24" s="223"/>
      <c r="M24" s="229"/>
      <c r="N24" s="196" t="str">
        <f t="shared" si="9"/>
        <v/>
      </c>
      <c r="O24" s="235"/>
      <c r="P24" s="344"/>
      <c r="Q24" s="197"/>
      <c r="R24" s="191" t="str">
        <f t="shared" si="13"/>
        <v/>
      </c>
      <c r="S24" s="192" t="str">
        <f t="shared" si="14"/>
        <v/>
      </c>
      <c r="U24" s="198" t="s">
        <v>254</v>
      </c>
      <c r="V24" s="194">
        <v>4</v>
      </c>
      <c r="W24" s="194" t="s">
        <v>254</v>
      </c>
      <c r="X24" s="194"/>
      <c r="Y24" s="187">
        <v>11</v>
      </c>
      <c r="Z24" s="187" t="s">
        <v>20</v>
      </c>
      <c r="AA24" s="187" t="s">
        <v>60</v>
      </c>
      <c r="AB24" s="187" t="s">
        <v>63</v>
      </c>
      <c r="AC24" s="185"/>
    </row>
    <row r="25" spans="2:29" ht="18.600000000000001" customHeight="1">
      <c r="B25" s="22">
        <v>12</v>
      </c>
      <c r="C25" s="216"/>
      <c r="D25" s="354"/>
      <c r="E25" s="217"/>
      <c r="F25" s="23" t="s">
        <v>1</v>
      </c>
      <c r="G25" s="65" t="str">
        <f t="shared" si="10"/>
        <v/>
      </c>
      <c r="H25" s="55"/>
      <c r="I25" s="70" t="str">
        <f t="shared" si="11"/>
        <v/>
      </c>
      <c r="J25" s="397"/>
      <c r="K25" s="195" t="str">
        <f t="shared" si="12"/>
        <v/>
      </c>
      <c r="L25" s="223"/>
      <c r="M25" s="229"/>
      <c r="N25" s="196" t="str">
        <f t="shared" si="9"/>
        <v/>
      </c>
      <c r="O25" s="235"/>
      <c r="P25" s="344"/>
      <c r="Q25" s="197"/>
      <c r="R25" s="191" t="str">
        <f t="shared" si="13"/>
        <v/>
      </c>
      <c r="S25" s="192" t="str">
        <f t="shared" si="14"/>
        <v/>
      </c>
      <c r="U25" s="198" t="s">
        <v>161</v>
      </c>
      <c r="V25" s="194">
        <v>5</v>
      </c>
      <c r="W25" s="194" t="s">
        <v>161</v>
      </c>
      <c r="X25" s="194"/>
      <c r="Y25" s="187">
        <v>12</v>
      </c>
      <c r="Z25" s="187" t="s">
        <v>21</v>
      </c>
      <c r="AA25" s="187" t="s">
        <v>60</v>
      </c>
      <c r="AB25" s="187" t="s">
        <v>63</v>
      </c>
      <c r="AC25" s="185"/>
    </row>
    <row r="26" spans="2:29" ht="18.600000000000001" customHeight="1">
      <c r="B26" s="22">
        <v>13</v>
      </c>
      <c r="C26" s="216"/>
      <c r="D26" s="354"/>
      <c r="E26" s="217"/>
      <c r="F26" s="23" t="s">
        <v>1</v>
      </c>
      <c r="G26" s="65" t="str">
        <f t="shared" si="10"/>
        <v/>
      </c>
      <c r="H26" s="55"/>
      <c r="I26" s="70" t="str">
        <f t="shared" si="11"/>
        <v/>
      </c>
      <c r="J26" s="397"/>
      <c r="K26" s="195" t="str">
        <f t="shared" si="12"/>
        <v/>
      </c>
      <c r="L26" s="223"/>
      <c r="M26" s="229"/>
      <c r="N26" s="196" t="str">
        <f t="shared" si="9"/>
        <v/>
      </c>
      <c r="O26" s="235"/>
      <c r="P26" s="344"/>
      <c r="Q26" s="197"/>
      <c r="R26" s="191" t="str">
        <f t="shared" si="13"/>
        <v/>
      </c>
      <c r="S26" s="192" t="str">
        <f t="shared" si="14"/>
        <v/>
      </c>
      <c r="U26" s="198" t="s">
        <v>162</v>
      </c>
      <c r="V26" s="194">
        <v>6</v>
      </c>
      <c r="W26" s="194" t="s">
        <v>162</v>
      </c>
      <c r="X26" s="194"/>
      <c r="Y26" s="187">
        <v>13</v>
      </c>
      <c r="Z26" s="187" t="s">
        <v>22</v>
      </c>
      <c r="AA26" s="187" t="s">
        <v>60</v>
      </c>
      <c r="AB26" s="187" t="s">
        <v>63</v>
      </c>
      <c r="AC26" s="185"/>
    </row>
    <row r="27" spans="2:29" ht="18.600000000000001" customHeight="1">
      <c r="B27" s="22">
        <v>14</v>
      </c>
      <c r="C27" s="216"/>
      <c r="D27" s="354"/>
      <c r="E27" s="217"/>
      <c r="F27" s="23" t="s">
        <v>1</v>
      </c>
      <c r="G27" s="65" t="str">
        <f t="shared" si="10"/>
        <v/>
      </c>
      <c r="H27" s="55"/>
      <c r="I27" s="70" t="str">
        <f t="shared" si="11"/>
        <v/>
      </c>
      <c r="J27" s="397"/>
      <c r="K27" s="195" t="str">
        <f t="shared" si="12"/>
        <v/>
      </c>
      <c r="L27" s="223"/>
      <c r="M27" s="229"/>
      <c r="N27" s="196" t="str">
        <f t="shared" si="9"/>
        <v/>
      </c>
      <c r="O27" s="235"/>
      <c r="P27" s="344"/>
      <c r="Q27" s="197"/>
      <c r="R27" s="191" t="str">
        <f t="shared" si="13"/>
        <v/>
      </c>
      <c r="S27" s="192" t="str">
        <f t="shared" si="14"/>
        <v/>
      </c>
      <c r="Y27" s="187">
        <v>14</v>
      </c>
      <c r="Z27" s="187" t="s">
        <v>23</v>
      </c>
      <c r="AA27" s="187" t="s">
        <v>60</v>
      </c>
      <c r="AB27" s="187" t="s">
        <v>63</v>
      </c>
      <c r="AC27" s="185"/>
    </row>
    <row r="28" spans="2:29" ht="18.600000000000001" customHeight="1">
      <c r="B28" s="22">
        <v>15</v>
      </c>
      <c r="C28" s="216"/>
      <c r="D28" s="354"/>
      <c r="E28" s="217"/>
      <c r="F28" s="23" t="s">
        <v>1</v>
      </c>
      <c r="G28" s="65" t="str">
        <f t="shared" si="10"/>
        <v/>
      </c>
      <c r="H28" s="55"/>
      <c r="I28" s="70" t="str">
        <f t="shared" si="11"/>
        <v/>
      </c>
      <c r="J28" s="397"/>
      <c r="K28" s="195" t="str">
        <f t="shared" si="12"/>
        <v/>
      </c>
      <c r="L28" s="223"/>
      <c r="M28" s="229"/>
      <c r="N28" s="196" t="str">
        <f t="shared" si="9"/>
        <v/>
      </c>
      <c r="O28" s="235"/>
      <c r="P28" s="344"/>
      <c r="Q28" s="197"/>
      <c r="R28" s="191" t="str">
        <f t="shared" si="13"/>
        <v/>
      </c>
      <c r="S28" s="192" t="str">
        <f t="shared" si="14"/>
        <v/>
      </c>
      <c r="V28" s="200">
        <v>10</v>
      </c>
      <c r="W28" s="175" t="s">
        <v>224</v>
      </c>
      <c r="Y28" s="187">
        <v>15</v>
      </c>
      <c r="Z28" s="187" t="s">
        <v>24</v>
      </c>
      <c r="AA28" s="187" t="s">
        <v>60</v>
      </c>
      <c r="AB28" s="187" t="s">
        <v>63</v>
      </c>
      <c r="AC28" s="185"/>
    </row>
    <row r="29" spans="2:29" ht="18.600000000000001" customHeight="1">
      <c r="B29" s="22">
        <v>16</v>
      </c>
      <c r="C29" s="216"/>
      <c r="D29" s="354"/>
      <c r="E29" s="217"/>
      <c r="F29" s="23" t="s">
        <v>1</v>
      </c>
      <c r="G29" s="65" t="str">
        <f t="shared" si="10"/>
        <v/>
      </c>
      <c r="H29" s="55"/>
      <c r="I29" s="70" t="str">
        <f t="shared" si="11"/>
        <v/>
      </c>
      <c r="J29" s="397"/>
      <c r="K29" s="195" t="str">
        <f t="shared" si="12"/>
        <v/>
      </c>
      <c r="L29" s="223"/>
      <c r="M29" s="229"/>
      <c r="N29" s="196" t="str">
        <f t="shared" si="9"/>
        <v/>
      </c>
      <c r="O29" s="235"/>
      <c r="P29" s="344"/>
      <c r="Q29" s="197"/>
      <c r="R29" s="191" t="str">
        <f t="shared" si="13"/>
        <v/>
      </c>
      <c r="S29" s="192" t="str">
        <f t="shared" si="14"/>
        <v/>
      </c>
      <c r="V29" s="200">
        <v>20</v>
      </c>
      <c r="W29" s="175" t="s">
        <v>225</v>
      </c>
      <c r="Y29" s="187">
        <v>16</v>
      </c>
      <c r="Z29" s="187" t="s">
        <v>25</v>
      </c>
      <c r="AA29" s="187" t="s">
        <v>60</v>
      </c>
      <c r="AB29" s="187" t="s">
        <v>63</v>
      </c>
      <c r="AC29" s="185"/>
    </row>
    <row r="30" spans="2:29" ht="18.600000000000001" customHeight="1">
      <c r="B30" s="22">
        <v>17</v>
      </c>
      <c r="C30" s="216"/>
      <c r="D30" s="354"/>
      <c r="E30" s="217"/>
      <c r="F30" s="23" t="s">
        <v>1</v>
      </c>
      <c r="G30" s="65" t="str">
        <f t="shared" si="10"/>
        <v/>
      </c>
      <c r="H30" s="55"/>
      <c r="I30" s="70" t="str">
        <f t="shared" si="11"/>
        <v/>
      </c>
      <c r="J30" s="397"/>
      <c r="K30" s="195" t="str">
        <f t="shared" si="12"/>
        <v/>
      </c>
      <c r="L30" s="223"/>
      <c r="M30" s="229"/>
      <c r="N30" s="196" t="str">
        <f t="shared" si="9"/>
        <v/>
      </c>
      <c r="O30" s="235"/>
      <c r="P30" s="344"/>
      <c r="Q30" s="197"/>
      <c r="R30" s="191" t="str">
        <f t="shared" si="13"/>
        <v/>
      </c>
      <c r="S30" s="192" t="str">
        <f t="shared" si="14"/>
        <v/>
      </c>
      <c r="V30" s="200">
        <v>21</v>
      </c>
      <c r="W30" s="175" t="s">
        <v>226</v>
      </c>
      <c r="Y30" s="187">
        <v>17</v>
      </c>
      <c r="Z30" s="187" t="s">
        <v>26</v>
      </c>
      <c r="AA30" s="187" t="s">
        <v>60</v>
      </c>
      <c r="AB30" s="187" t="s">
        <v>63</v>
      </c>
      <c r="AC30" s="185"/>
    </row>
    <row r="31" spans="2:29" ht="18.600000000000001" customHeight="1">
      <c r="B31" s="22">
        <v>18</v>
      </c>
      <c r="C31" s="216"/>
      <c r="D31" s="354"/>
      <c r="E31" s="217"/>
      <c r="F31" s="23" t="s">
        <v>1</v>
      </c>
      <c r="G31" s="65" t="str">
        <f t="shared" si="10"/>
        <v/>
      </c>
      <c r="H31" s="55"/>
      <c r="I31" s="70" t="str">
        <f t="shared" si="11"/>
        <v/>
      </c>
      <c r="J31" s="397"/>
      <c r="K31" s="195" t="str">
        <f t="shared" si="12"/>
        <v/>
      </c>
      <c r="L31" s="223"/>
      <c r="M31" s="229"/>
      <c r="N31" s="196" t="str">
        <f t="shared" si="9"/>
        <v/>
      </c>
      <c r="O31" s="235"/>
      <c r="P31" s="344"/>
      <c r="Q31" s="197"/>
      <c r="R31" s="191" t="str">
        <f t="shared" si="13"/>
        <v/>
      </c>
      <c r="S31" s="192" t="str">
        <f t="shared" si="14"/>
        <v/>
      </c>
      <c r="V31" s="200">
        <v>22</v>
      </c>
      <c r="W31" s="175" t="s">
        <v>227</v>
      </c>
      <c r="Y31" s="187">
        <v>18</v>
      </c>
      <c r="Z31" s="187" t="s">
        <v>27</v>
      </c>
      <c r="AA31" s="187" t="s">
        <v>60</v>
      </c>
      <c r="AB31" s="187" t="s">
        <v>63</v>
      </c>
      <c r="AC31" s="185"/>
    </row>
    <row r="32" spans="2:29" ht="18.600000000000001" customHeight="1">
      <c r="B32" s="22">
        <v>19</v>
      </c>
      <c r="C32" s="216"/>
      <c r="D32" s="354"/>
      <c r="E32" s="217"/>
      <c r="F32" s="23" t="s">
        <v>1</v>
      </c>
      <c r="G32" s="65" t="str">
        <f t="shared" si="10"/>
        <v/>
      </c>
      <c r="H32" s="55"/>
      <c r="I32" s="70" t="str">
        <f t="shared" si="11"/>
        <v/>
      </c>
      <c r="J32" s="397"/>
      <c r="K32" s="195" t="str">
        <f t="shared" si="12"/>
        <v/>
      </c>
      <c r="L32" s="223"/>
      <c r="M32" s="229"/>
      <c r="N32" s="196" t="str">
        <f t="shared" si="9"/>
        <v/>
      </c>
      <c r="O32" s="235"/>
      <c r="P32" s="344"/>
      <c r="Q32" s="197"/>
      <c r="R32" s="191" t="str">
        <f t="shared" si="13"/>
        <v/>
      </c>
      <c r="S32" s="192" t="str">
        <f t="shared" si="14"/>
        <v/>
      </c>
      <c r="V32" s="200">
        <v>30</v>
      </c>
      <c r="W32" s="175" t="s">
        <v>228</v>
      </c>
      <c r="Y32" s="187">
        <v>19</v>
      </c>
      <c r="Z32" s="187" t="s">
        <v>28</v>
      </c>
      <c r="AA32" s="187" t="s">
        <v>60</v>
      </c>
      <c r="AB32" s="187" t="s">
        <v>63</v>
      </c>
      <c r="AC32" s="185"/>
    </row>
    <row r="33" spans="2:29" ht="18.600000000000001" customHeight="1" thickBot="1">
      <c r="B33" s="29">
        <v>20</v>
      </c>
      <c r="C33" s="218"/>
      <c r="D33" s="355"/>
      <c r="E33" s="219"/>
      <c r="F33" s="30" t="s">
        <v>1</v>
      </c>
      <c r="G33" s="66" t="str">
        <f t="shared" si="10"/>
        <v/>
      </c>
      <c r="H33" s="56"/>
      <c r="I33" s="71" t="str">
        <f t="shared" si="11"/>
        <v/>
      </c>
      <c r="J33" s="398"/>
      <c r="K33" s="201" t="str">
        <f t="shared" si="12"/>
        <v/>
      </c>
      <c r="L33" s="224"/>
      <c r="M33" s="230"/>
      <c r="N33" s="202" t="str">
        <f t="shared" si="9"/>
        <v/>
      </c>
      <c r="O33" s="236"/>
      <c r="P33" s="345"/>
      <c r="Q33" s="203"/>
      <c r="R33" s="191" t="str">
        <f t="shared" si="13"/>
        <v/>
      </c>
      <c r="S33" s="192" t="str">
        <f t="shared" si="14"/>
        <v/>
      </c>
      <c r="V33" s="200">
        <v>31</v>
      </c>
      <c r="W33" s="175" t="s">
        <v>235</v>
      </c>
      <c r="Y33" s="187">
        <v>20</v>
      </c>
      <c r="Z33" s="187" t="s">
        <v>29</v>
      </c>
      <c r="AA33" s="187" t="s">
        <v>60</v>
      </c>
      <c r="AB33" s="187" t="s">
        <v>63</v>
      </c>
      <c r="AC33" s="185"/>
    </row>
    <row r="34" spans="2:29" ht="18.600000000000001" customHeight="1">
      <c r="B34" s="15">
        <v>21</v>
      </c>
      <c r="C34" s="214"/>
      <c r="D34" s="353"/>
      <c r="E34" s="215"/>
      <c r="F34" s="16" t="s">
        <v>1</v>
      </c>
      <c r="G34" s="64" t="str">
        <f t="shared" si="10"/>
        <v/>
      </c>
      <c r="H34" s="54"/>
      <c r="I34" s="72" t="str">
        <f t="shared" si="11"/>
        <v/>
      </c>
      <c r="J34" s="399"/>
      <c r="K34" s="204" t="str">
        <f t="shared" si="12"/>
        <v/>
      </c>
      <c r="L34" s="225"/>
      <c r="M34" s="231"/>
      <c r="N34" s="205" t="str">
        <f t="shared" si="9"/>
        <v/>
      </c>
      <c r="O34" s="237"/>
      <c r="P34" s="346"/>
      <c r="Q34" s="206"/>
      <c r="R34" s="191" t="str">
        <f t="shared" si="13"/>
        <v/>
      </c>
      <c r="S34" s="192" t="str">
        <f t="shared" si="14"/>
        <v/>
      </c>
      <c r="V34" s="200">
        <v>32</v>
      </c>
      <c r="W34" s="175" t="s">
        <v>233</v>
      </c>
      <c r="Y34" s="187">
        <v>21</v>
      </c>
      <c r="Z34" s="187" t="s">
        <v>30</v>
      </c>
      <c r="AA34" s="187" t="s">
        <v>60</v>
      </c>
      <c r="AB34" s="187" t="s">
        <v>63</v>
      </c>
      <c r="AC34" s="185"/>
    </row>
    <row r="35" spans="2:29" ht="18.600000000000001" customHeight="1">
      <c r="B35" s="22">
        <v>22</v>
      </c>
      <c r="C35" s="216"/>
      <c r="D35" s="354"/>
      <c r="E35" s="217"/>
      <c r="F35" s="23" t="s">
        <v>1</v>
      </c>
      <c r="G35" s="65" t="str">
        <f t="shared" si="10"/>
        <v/>
      </c>
      <c r="H35" s="55"/>
      <c r="I35" s="70" t="str">
        <f t="shared" si="11"/>
        <v/>
      </c>
      <c r="J35" s="397"/>
      <c r="K35" s="195" t="str">
        <f t="shared" si="12"/>
        <v/>
      </c>
      <c r="L35" s="223"/>
      <c r="M35" s="229"/>
      <c r="N35" s="196" t="str">
        <f t="shared" si="9"/>
        <v/>
      </c>
      <c r="O35" s="235"/>
      <c r="P35" s="344"/>
      <c r="Q35" s="197"/>
      <c r="R35" s="191" t="str">
        <f t="shared" si="13"/>
        <v/>
      </c>
      <c r="S35" s="192" t="str">
        <f t="shared" si="14"/>
        <v/>
      </c>
      <c r="V35" s="200">
        <v>33</v>
      </c>
      <c r="W35" s="175" t="s">
        <v>234</v>
      </c>
      <c r="Y35" s="187">
        <v>22</v>
      </c>
      <c r="Z35" s="187" t="s">
        <v>31</v>
      </c>
      <c r="AA35" s="187" t="s">
        <v>60</v>
      </c>
      <c r="AB35" s="187" t="s">
        <v>63</v>
      </c>
      <c r="AC35" s="185"/>
    </row>
    <row r="36" spans="2:29" ht="18.600000000000001" customHeight="1">
      <c r="B36" s="22">
        <v>23</v>
      </c>
      <c r="C36" s="216"/>
      <c r="D36" s="354"/>
      <c r="E36" s="217"/>
      <c r="F36" s="23" t="s">
        <v>1</v>
      </c>
      <c r="G36" s="65" t="str">
        <f t="shared" si="10"/>
        <v/>
      </c>
      <c r="H36" s="55"/>
      <c r="I36" s="70" t="str">
        <f t="shared" si="11"/>
        <v/>
      </c>
      <c r="J36" s="397"/>
      <c r="K36" s="195" t="str">
        <f t="shared" si="12"/>
        <v/>
      </c>
      <c r="L36" s="223"/>
      <c r="M36" s="229"/>
      <c r="N36" s="196" t="str">
        <f t="shared" si="9"/>
        <v/>
      </c>
      <c r="O36" s="235"/>
      <c r="P36" s="344"/>
      <c r="Q36" s="197"/>
      <c r="R36" s="191" t="str">
        <f t="shared" si="13"/>
        <v/>
      </c>
      <c r="S36" s="192" t="str">
        <f t="shared" si="14"/>
        <v/>
      </c>
      <c r="V36" s="200">
        <v>41</v>
      </c>
      <c r="W36" s="175" t="s">
        <v>236</v>
      </c>
      <c r="Y36" s="187">
        <v>23</v>
      </c>
      <c r="Z36" s="187" t="s">
        <v>32</v>
      </c>
      <c r="AA36" s="187" t="s">
        <v>60</v>
      </c>
      <c r="AB36" s="187" t="s">
        <v>63</v>
      </c>
      <c r="AC36" s="185"/>
    </row>
    <row r="37" spans="2:29" ht="18.600000000000001" customHeight="1">
      <c r="B37" s="22">
        <v>24</v>
      </c>
      <c r="C37" s="216"/>
      <c r="D37" s="354"/>
      <c r="E37" s="217"/>
      <c r="F37" s="23" t="s">
        <v>1</v>
      </c>
      <c r="G37" s="65" t="str">
        <f t="shared" si="10"/>
        <v/>
      </c>
      <c r="H37" s="55"/>
      <c r="I37" s="70" t="str">
        <f t="shared" si="11"/>
        <v/>
      </c>
      <c r="J37" s="397"/>
      <c r="K37" s="195" t="str">
        <f t="shared" si="12"/>
        <v/>
      </c>
      <c r="L37" s="223"/>
      <c r="M37" s="229"/>
      <c r="N37" s="196" t="str">
        <f t="shared" si="9"/>
        <v/>
      </c>
      <c r="O37" s="235"/>
      <c r="P37" s="344"/>
      <c r="Q37" s="197"/>
      <c r="R37" s="191" t="str">
        <f t="shared" si="13"/>
        <v/>
      </c>
      <c r="S37" s="192" t="str">
        <f t="shared" si="14"/>
        <v/>
      </c>
      <c r="V37" s="200">
        <v>43</v>
      </c>
      <c r="W37" s="175" t="s">
        <v>237</v>
      </c>
      <c r="Y37" s="187">
        <v>24</v>
      </c>
      <c r="Z37" s="187" t="s">
        <v>33</v>
      </c>
      <c r="AA37" s="187" t="s">
        <v>60</v>
      </c>
      <c r="AB37" s="187" t="s">
        <v>63</v>
      </c>
      <c r="AC37" s="185"/>
    </row>
    <row r="38" spans="2:29" ht="18.600000000000001" customHeight="1">
      <c r="B38" s="22">
        <v>25</v>
      </c>
      <c r="C38" s="216"/>
      <c r="D38" s="354"/>
      <c r="E38" s="217"/>
      <c r="F38" s="23" t="s">
        <v>1</v>
      </c>
      <c r="G38" s="65" t="str">
        <f t="shared" si="10"/>
        <v/>
      </c>
      <c r="H38" s="55"/>
      <c r="I38" s="70" t="str">
        <f t="shared" si="11"/>
        <v/>
      </c>
      <c r="J38" s="397"/>
      <c r="K38" s="195" t="str">
        <f t="shared" si="12"/>
        <v/>
      </c>
      <c r="L38" s="223"/>
      <c r="M38" s="229"/>
      <c r="N38" s="196" t="str">
        <f t="shared" si="9"/>
        <v/>
      </c>
      <c r="O38" s="235"/>
      <c r="P38" s="344"/>
      <c r="Q38" s="197"/>
      <c r="R38" s="191" t="str">
        <f t="shared" si="13"/>
        <v/>
      </c>
      <c r="S38" s="192" t="str">
        <f t="shared" si="14"/>
        <v/>
      </c>
      <c r="V38" s="200">
        <v>50</v>
      </c>
      <c r="W38" s="175" t="s">
        <v>229</v>
      </c>
      <c r="Y38" s="187">
        <v>25</v>
      </c>
      <c r="Z38" s="187" t="s">
        <v>34</v>
      </c>
      <c r="AA38" s="187" t="s">
        <v>60</v>
      </c>
      <c r="AB38" s="187" t="s">
        <v>63</v>
      </c>
      <c r="AC38" s="185"/>
    </row>
    <row r="39" spans="2:29" ht="18.600000000000001" customHeight="1">
      <c r="B39" s="22">
        <v>26</v>
      </c>
      <c r="C39" s="216"/>
      <c r="D39" s="354"/>
      <c r="E39" s="217"/>
      <c r="F39" s="23" t="s">
        <v>1</v>
      </c>
      <c r="G39" s="65" t="str">
        <f t="shared" si="10"/>
        <v/>
      </c>
      <c r="H39" s="55"/>
      <c r="I39" s="70" t="str">
        <f t="shared" si="11"/>
        <v/>
      </c>
      <c r="J39" s="397"/>
      <c r="K39" s="195" t="str">
        <f t="shared" si="12"/>
        <v/>
      </c>
      <c r="L39" s="223"/>
      <c r="M39" s="229"/>
      <c r="N39" s="196" t="str">
        <f t="shared" si="9"/>
        <v/>
      </c>
      <c r="O39" s="235"/>
      <c r="P39" s="344"/>
      <c r="Q39" s="197"/>
      <c r="R39" s="191" t="str">
        <f t="shared" si="13"/>
        <v/>
      </c>
      <c r="S39" s="192" t="str">
        <f t="shared" si="14"/>
        <v/>
      </c>
      <c r="V39" s="200">
        <v>60</v>
      </c>
      <c r="W39" s="175" t="s">
        <v>230</v>
      </c>
      <c r="Y39" s="187">
        <v>26</v>
      </c>
      <c r="Z39" s="187" t="s">
        <v>35</v>
      </c>
      <c r="AA39" s="187" t="s">
        <v>60</v>
      </c>
      <c r="AB39" s="187" t="s">
        <v>63</v>
      </c>
      <c r="AC39" s="185"/>
    </row>
    <row r="40" spans="2:29" ht="18.600000000000001" customHeight="1">
      <c r="B40" s="22">
        <v>27</v>
      </c>
      <c r="C40" s="216"/>
      <c r="D40" s="354"/>
      <c r="E40" s="217"/>
      <c r="F40" s="23" t="s">
        <v>1</v>
      </c>
      <c r="G40" s="65" t="str">
        <f t="shared" si="10"/>
        <v/>
      </c>
      <c r="H40" s="55"/>
      <c r="I40" s="70" t="str">
        <f t="shared" si="11"/>
        <v/>
      </c>
      <c r="J40" s="397"/>
      <c r="K40" s="195" t="str">
        <f t="shared" si="12"/>
        <v/>
      </c>
      <c r="L40" s="223"/>
      <c r="M40" s="229"/>
      <c r="N40" s="196" t="str">
        <f t="shared" si="9"/>
        <v/>
      </c>
      <c r="O40" s="235"/>
      <c r="P40" s="344"/>
      <c r="Q40" s="197"/>
      <c r="R40" s="191" t="str">
        <f t="shared" si="13"/>
        <v/>
      </c>
      <c r="S40" s="192" t="str">
        <f t="shared" si="14"/>
        <v/>
      </c>
      <c r="V40" s="200">
        <v>62</v>
      </c>
      <c r="W40" s="175" t="s">
        <v>231</v>
      </c>
      <c r="Y40" s="187">
        <v>27</v>
      </c>
      <c r="Z40" s="187" t="s">
        <v>36</v>
      </c>
      <c r="AA40" s="187" t="s">
        <v>60</v>
      </c>
      <c r="AB40" s="187" t="s">
        <v>63</v>
      </c>
      <c r="AC40" s="185"/>
    </row>
    <row r="41" spans="2:29" ht="18.600000000000001" customHeight="1">
      <c r="B41" s="22">
        <v>28</v>
      </c>
      <c r="C41" s="216"/>
      <c r="D41" s="354"/>
      <c r="E41" s="217"/>
      <c r="F41" s="23" t="s">
        <v>1</v>
      </c>
      <c r="G41" s="65" t="str">
        <f t="shared" si="10"/>
        <v/>
      </c>
      <c r="H41" s="55"/>
      <c r="I41" s="70" t="str">
        <f t="shared" si="11"/>
        <v/>
      </c>
      <c r="J41" s="397"/>
      <c r="K41" s="195" t="str">
        <f t="shared" si="12"/>
        <v/>
      </c>
      <c r="L41" s="223"/>
      <c r="M41" s="229"/>
      <c r="N41" s="196" t="str">
        <f t="shared" si="9"/>
        <v/>
      </c>
      <c r="O41" s="235"/>
      <c r="P41" s="344"/>
      <c r="Q41" s="197"/>
      <c r="R41" s="191" t="str">
        <f t="shared" si="13"/>
        <v/>
      </c>
      <c r="S41" s="192" t="str">
        <f t="shared" si="14"/>
        <v/>
      </c>
      <c r="V41" s="200">
        <v>70</v>
      </c>
      <c r="W41" s="175" t="s">
        <v>232</v>
      </c>
      <c r="Y41" s="187">
        <v>28</v>
      </c>
      <c r="Z41" s="187" t="s">
        <v>37</v>
      </c>
      <c r="AA41" s="187" t="s">
        <v>60</v>
      </c>
      <c r="AB41" s="187" t="s">
        <v>63</v>
      </c>
      <c r="AC41" s="185"/>
    </row>
    <row r="42" spans="2:29" ht="18.600000000000001" customHeight="1">
      <c r="B42" s="22">
        <v>29</v>
      </c>
      <c r="C42" s="216"/>
      <c r="D42" s="354"/>
      <c r="E42" s="217"/>
      <c r="F42" s="23" t="s">
        <v>1</v>
      </c>
      <c r="G42" s="65" t="str">
        <f t="shared" si="10"/>
        <v/>
      </c>
      <c r="H42" s="55"/>
      <c r="I42" s="70" t="str">
        <f t="shared" si="11"/>
        <v/>
      </c>
      <c r="J42" s="397"/>
      <c r="K42" s="195" t="str">
        <f t="shared" si="12"/>
        <v/>
      </c>
      <c r="L42" s="223"/>
      <c r="M42" s="229"/>
      <c r="N42" s="196" t="str">
        <f t="shared" si="9"/>
        <v/>
      </c>
      <c r="O42" s="235"/>
      <c r="P42" s="344"/>
      <c r="Q42" s="197"/>
      <c r="R42" s="191" t="str">
        <f t="shared" si="13"/>
        <v/>
      </c>
      <c r="S42" s="192" t="str">
        <f t="shared" si="14"/>
        <v/>
      </c>
      <c r="Y42" s="187">
        <v>29</v>
      </c>
      <c r="Z42" s="187" t="s">
        <v>38</v>
      </c>
      <c r="AA42" s="187" t="s">
        <v>60</v>
      </c>
      <c r="AB42" s="187" t="s">
        <v>63</v>
      </c>
      <c r="AC42" s="185"/>
    </row>
    <row r="43" spans="2:29" ht="18.600000000000001" customHeight="1">
      <c r="B43" s="22">
        <v>30</v>
      </c>
      <c r="C43" s="216"/>
      <c r="D43" s="354"/>
      <c r="E43" s="217"/>
      <c r="F43" s="23" t="s">
        <v>1</v>
      </c>
      <c r="G43" s="65" t="str">
        <f t="shared" si="10"/>
        <v/>
      </c>
      <c r="H43" s="55"/>
      <c r="I43" s="70" t="str">
        <f t="shared" si="11"/>
        <v/>
      </c>
      <c r="J43" s="397"/>
      <c r="K43" s="195" t="str">
        <f t="shared" si="12"/>
        <v/>
      </c>
      <c r="L43" s="223"/>
      <c r="M43" s="229"/>
      <c r="N43" s="196" t="str">
        <f t="shared" si="9"/>
        <v/>
      </c>
      <c r="O43" s="235"/>
      <c r="P43" s="344"/>
      <c r="Q43" s="197"/>
      <c r="R43" s="191" t="str">
        <f t="shared" si="13"/>
        <v/>
      </c>
      <c r="S43" s="192" t="str">
        <f t="shared" si="14"/>
        <v/>
      </c>
      <c r="Y43" s="187">
        <v>30</v>
      </c>
      <c r="Z43" s="187" t="s">
        <v>39</v>
      </c>
      <c r="AA43" s="187" t="s">
        <v>59</v>
      </c>
      <c r="AB43" s="187" t="s">
        <v>63</v>
      </c>
      <c r="AC43" s="185"/>
    </row>
    <row r="44" spans="2:29" ht="18.600000000000001" customHeight="1">
      <c r="B44" s="22">
        <v>31</v>
      </c>
      <c r="C44" s="216"/>
      <c r="D44" s="354"/>
      <c r="E44" s="217"/>
      <c r="F44" s="23" t="s">
        <v>1</v>
      </c>
      <c r="G44" s="65" t="str">
        <f t="shared" si="10"/>
        <v/>
      </c>
      <c r="H44" s="55"/>
      <c r="I44" s="70" t="str">
        <f t="shared" si="11"/>
        <v/>
      </c>
      <c r="J44" s="397"/>
      <c r="K44" s="195" t="str">
        <f t="shared" si="12"/>
        <v/>
      </c>
      <c r="L44" s="223"/>
      <c r="M44" s="229"/>
      <c r="N44" s="196" t="str">
        <f t="shared" si="9"/>
        <v/>
      </c>
      <c r="O44" s="235"/>
      <c r="P44" s="344"/>
      <c r="Q44" s="197"/>
      <c r="R44" s="191" t="str">
        <f t="shared" si="13"/>
        <v/>
      </c>
      <c r="S44" s="192" t="str">
        <f t="shared" si="14"/>
        <v/>
      </c>
      <c r="Y44" s="187">
        <v>31</v>
      </c>
      <c r="Z44" s="187" t="s">
        <v>85</v>
      </c>
      <c r="AA44" s="187" t="s">
        <v>70</v>
      </c>
      <c r="AB44" s="187" t="s">
        <v>64</v>
      </c>
      <c r="AC44" s="185"/>
    </row>
    <row r="45" spans="2:29" ht="18.600000000000001" customHeight="1">
      <c r="B45" s="22">
        <v>32</v>
      </c>
      <c r="C45" s="216"/>
      <c r="D45" s="354"/>
      <c r="E45" s="217"/>
      <c r="F45" s="23" t="s">
        <v>1</v>
      </c>
      <c r="G45" s="65" t="str">
        <f t="shared" si="10"/>
        <v/>
      </c>
      <c r="H45" s="55"/>
      <c r="I45" s="70" t="str">
        <f t="shared" si="11"/>
        <v/>
      </c>
      <c r="J45" s="397"/>
      <c r="K45" s="195" t="str">
        <f t="shared" si="12"/>
        <v/>
      </c>
      <c r="L45" s="223"/>
      <c r="M45" s="229"/>
      <c r="N45" s="196" t="str">
        <f t="shared" si="9"/>
        <v/>
      </c>
      <c r="O45" s="235"/>
      <c r="P45" s="344"/>
      <c r="Q45" s="197"/>
      <c r="R45" s="191" t="str">
        <f t="shared" si="13"/>
        <v/>
      </c>
      <c r="S45" s="192" t="str">
        <f t="shared" si="14"/>
        <v/>
      </c>
      <c r="Y45" s="187">
        <v>32</v>
      </c>
      <c r="Z45" s="187" t="s">
        <v>40</v>
      </c>
      <c r="AA45" s="187"/>
      <c r="AB45" s="187" t="s">
        <v>63</v>
      </c>
      <c r="AC45" s="185"/>
    </row>
    <row r="46" spans="2:29" ht="18.600000000000001" customHeight="1">
      <c r="B46" s="22">
        <v>33</v>
      </c>
      <c r="C46" s="216"/>
      <c r="D46" s="354"/>
      <c r="E46" s="217"/>
      <c r="F46" s="23" t="s">
        <v>1</v>
      </c>
      <c r="G46" s="65" t="str">
        <f t="shared" si="10"/>
        <v/>
      </c>
      <c r="H46" s="55"/>
      <c r="I46" s="70" t="str">
        <f t="shared" si="11"/>
        <v/>
      </c>
      <c r="J46" s="397"/>
      <c r="K46" s="195" t="str">
        <f t="shared" si="12"/>
        <v/>
      </c>
      <c r="L46" s="223"/>
      <c r="M46" s="229"/>
      <c r="N46" s="196" t="str">
        <f t="shared" ref="N46:N85" si="15">IFERROR(VLOOKUP(O46,$U$21:$V$26,2,0),"")</f>
        <v/>
      </c>
      <c r="O46" s="235"/>
      <c r="P46" s="344"/>
      <c r="Q46" s="197"/>
      <c r="R46" s="191" t="str">
        <f t="shared" si="13"/>
        <v/>
      </c>
      <c r="S46" s="192" t="str">
        <f t="shared" si="14"/>
        <v/>
      </c>
      <c r="Y46" s="187">
        <v>33</v>
      </c>
      <c r="Z46" s="187" t="s">
        <v>41</v>
      </c>
      <c r="AA46" s="187"/>
      <c r="AB46" s="187" t="s">
        <v>63</v>
      </c>
      <c r="AC46" s="185"/>
    </row>
    <row r="47" spans="2:29" ht="18.600000000000001" customHeight="1">
      <c r="B47" s="22">
        <v>34</v>
      </c>
      <c r="C47" s="216"/>
      <c r="D47" s="354"/>
      <c r="E47" s="217"/>
      <c r="F47" s="23" t="s">
        <v>1</v>
      </c>
      <c r="G47" s="65" t="str">
        <f t="shared" si="10"/>
        <v/>
      </c>
      <c r="H47" s="55"/>
      <c r="I47" s="70" t="str">
        <f t="shared" si="11"/>
        <v/>
      </c>
      <c r="J47" s="397"/>
      <c r="K47" s="195" t="str">
        <f t="shared" si="12"/>
        <v/>
      </c>
      <c r="L47" s="223"/>
      <c r="M47" s="229"/>
      <c r="N47" s="196" t="str">
        <f t="shared" si="15"/>
        <v/>
      </c>
      <c r="O47" s="235"/>
      <c r="P47" s="344"/>
      <c r="Q47" s="197"/>
      <c r="R47" s="191" t="str">
        <f t="shared" si="13"/>
        <v/>
      </c>
      <c r="S47" s="192" t="str">
        <f t="shared" si="14"/>
        <v/>
      </c>
      <c r="Y47" s="187">
        <v>34</v>
      </c>
      <c r="Z47" s="187" t="s">
        <v>42</v>
      </c>
      <c r="AA47" s="187"/>
      <c r="AB47" s="187" t="s">
        <v>63</v>
      </c>
      <c r="AC47" s="185"/>
    </row>
    <row r="48" spans="2:29" ht="18.600000000000001" customHeight="1">
      <c r="B48" s="22">
        <v>35</v>
      </c>
      <c r="C48" s="216"/>
      <c r="D48" s="354"/>
      <c r="E48" s="217"/>
      <c r="F48" s="23" t="s">
        <v>1</v>
      </c>
      <c r="G48" s="65" t="str">
        <f t="shared" si="10"/>
        <v/>
      </c>
      <c r="H48" s="55"/>
      <c r="I48" s="70" t="str">
        <f t="shared" si="11"/>
        <v/>
      </c>
      <c r="J48" s="397"/>
      <c r="K48" s="195" t="str">
        <f t="shared" si="12"/>
        <v/>
      </c>
      <c r="L48" s="223"/>
      <c r="M48" s="229"/>
      <c r="N48" s="196" t="str">
        <f t="shared" si="15"/>
        <v/>
      </c>
      <c r="O48" s="235"/>
      <c r="P48" s="344"/>
      <c r="Q48" s="197"/>
      <c r="R48" s="191" t="str">
        <f t="shared" si="13"/>
        <v/>
      </c>
      <c r="S48" s="192" t="str">
        <f t="shared" si="14"/>
        <v/>
      </c>
      <c r="Y48" s="187">
        <v>35</v>
      </c>
      <c r="Z48" s="187" t="s">
        <v>43</v>
      </c>
      <c r="AA48" s="187"/>
      <c r="AB48" s="187" t="s">
        <v>63</v>
      </c>
      <c r="AC48" s="185"/>
    </row>
    <row r="49" spans="2:29" ht="18.600000000000001" customHeight="1">
      <c r="B49" s="22">
        <v>36</v>
      </c>
      <c r="C49" s="216"/>
      <c r="D49" s="354"/>
      <c r="E49" s="217"/>
      <c r="F49" s="23" t="s">
        <v>1</v>
      </c>
      <c r="G49" s="65" t="str">
        <f t="shared" si="10"/>
        <v/>
      </c>
      <c r="H49" s="55"/>
      <c r="I49" s="70" t="str">
        <f t="shared" si="11"/>
        <v/>
      </c>
      <c r="J49" s="397"/>
      <c r="K49" s="195" t="str">
        <f t="shared" si="12"/>
        <v/>
      </c>
      <c r="L49" s="223"/>
      <c r="M49" s="229"/>
      <c r="N49" s="196" t="str">
        <f t="shared" si="15"/>
        <v/>
      </c>
      <c r="O49" s="235"/>
      <c r="P49" s="344"/>
      <c r="Q49" s="197"/>
      <c r="R49" s="191" t="str">
        <f t="shared" si="13"/>
        <v/>
      </c>
      <c r="S49" s="192" t="str">
        <f t="shared" si="14"/>
        <v/>
      </c>
      <c r="Y49" s="187">
        <v>36</v>
      </c>
      <c r="Z49" s="187" t="s">
        <v>44</v>
      </c>
      <c r="AA49" s="187"/>
      <c r="AB49" s="187" t="s">
        <v>63</v>
      </c>
      <c r="AC49" s="185"/>
    </row>
    <row r="50" spans="2:29" ht="18.600000000000001" customHeight="1">
      <c r="B50" s="22">
        <v>37</v>
      </c>
      <c r="C50" s="216"/>
      <c r="D50" s="354"/>
      <c r="E50" s="217"/>
      <c r="F50" s="23" t="s">
        <v>1</v>
      </c>
      <c r="G50" s="65" t="str">
        <f t="shared" si="10"/>
        <v/>
      </c>
      <c r="H50" s="55"/>
      <c r="I50" s="70" t="str">
        <f t="shared" si="11"/>
        <v/>
      </c>
      <c r="J50" s="397"/>
      <c r="K50" s="195" t="str">
        <f t="shared" si="12"/>
        <v/>
      </c>
      <c r="L50" s="223"/>
      <c r="M50" s="229"/>
      <c r="N50" s="196" t="str">
        <f t="shared" si="15"/>
        <v/>
      </c>
      <c r="O50" s="235"/>
      <c r="P50" s="344"/>
      <c r="Q50" s="197"/>
      <c r="R50" s="191" t="str">
        <f t="shared" si="13"/>
        <v/>
      </c>
      <c r="S50" s="192" t="str">
        <f t="shared" si="14"/>
        <v/>
      </c>
      <c r="Y50" s="187">
        <v>37</v>
      </c>
      <c r="Z50" s="187" t="s">
        <v>86</v>
      </c>
      <c r="AA50" s="187"/>
      <c r="AB50" s="187" t="s">
        <v>63</v>
      </c>
      <c r="AC50" s="185"/>
    </row>
    <row r="51" spans="2:29" ht="18.600000000000001" customHeight="1">
      <c r="B51" s="22">
        <v>38</v>
      </c>
      <c r="C51" s="216"/>
      <c r="D51" s="354"/>
      <c r="E51" s="217"/>
      <c r="F51" s="23" t="s">
        <v>1</v>
      </c>
      <c r="G51" s="65" t="str">
        <f t="shared" si="10"/>
        <v/>
      </c>
      <c r="H51" s="55"/>
      <c r="I51" s="70" t="str">
        <f t="shared" si="11"/>
        <v/>
      </c>
      <c r="J51" s="397"/>
      <c r="K51" s="195" t="str">
        <f t="shared" si="12"/>
        <v/>
      </c>
      <c r="L51" s="223"/>
      <c r="M51" s="229"/>
      <c r="N51" s="196" t="str">
        <f t="shared" si="15"/>
        <v/>
      </c>
      <c r="O51" s="235"/>
      <c r="P51" s="344"/>
      <c r="Q51" s="197"/>
      <c r="R51" s="191" t="str">
        <f t="shared" si="13"/>
        <v/>
      </c>
      <c r="S51" s="192" t="str">
        <f t="shared" si="14"/>
        <v/>
      </c>
      <c r="Y51" s="187">
        <v>38</v>
      </c>
      <c r="Z51" s="187" t="s">
        <v>45</v>
      </c>
      <c r="AA51" s="187"/>
      <c r="AB51" s="187" t="s">
        <v>63</v>
      </c>
      <c r="AC51" s="185"/>
    </row>
    <row r="52" spans="2:29" ht="18.600000000000001" customHeight="1">
      <c r="B52" s="22">
        <v>39</v>
      </c>
      <c r="C52" s="216"/>
      <c r="D52" s="354"/>
      <c r="E52" s="217"/>
      <c r="F52" s="23" t="s">
        <v>1</v>
      </c>
      <c r="G52" s="65" t="str">
        <f t="shared" si="10"/>
        <v/>
      </c>
      <c r="H52" s="55"/>
      <c r="I52" s="70" t="str">
        <f t="shared" si="11"/>
        <v/>
      </c>
      <c r="J52" s="397"/>
      <c r="K52" s="195" t="str">
        <f t="shared" si="12"/>
        <v/>
      </c>
      <c r="L52" s="223"/>
      <c r="M52" s="229"/>
      <c r="N52" s="196" t="str">
        <f t="shared" si="15"/>
        <v/>
      </c>
      <c r="O52" s="235"/>
      <c r="P52" s="344"/>
      <c r="Q52" s="197"/>
      <c r="R52" s="191" t="str">
        <f t="shared" si="13"/>
        <v/>
      </c>
      <c r="S52" s="192" t="str">
        <f t="shared" si="14"/>
        <v/>
      </c>
      <c r="Y52" s="187">
        <v>39</v>
      </c>
      <c r="Z52" s="187" t="s">
        <v>46</v>
      </c>
      <c r="AA52" s="187"/>
      <c r="AB52" s="187" t="s">
        <v>63</v>
      </c>
      <c r="AC52" s="185"/>
    </row>
    <row r="53" spans="2:29" ht="18.600000000000001" customHeight="1" thickBot="1">
      <c r="B53" s="29">
        <v>40</v>
      </c>
      <c r="C53" s="218"/>
      <c r="D53" s="355"/>
      <c r="E53" s="219"/>
      <c r="F53" s="30" t="s">
        <v>1</v>
      </c>
      <c r="G53" s="66" t="str">
        <f t="shared" si="10"/>
        <v/>
      </c>
      <c r="H53" s="56"/>
      <c r="I53" s="73" t="str">
        <f t="shared" si="11"/>
        <v/>
      </c>
      <c r="J53" s="400"/>
      <c r="K53" s="207" t="str">
        <f t="shared" si="12"/>
        <v/>
      </c>
      <c r="L53" s="226"/>
      <c r="M53" s="232"/>
      <c r="N53" s="208" t="str">
        <f t="shared" si="15"/>
        <v/>
      </c>
      <c r="O53" s="238"/>
      <c r="P53" s="347"/>
      <c r="Q53" s="209"/>
      <c r="R53" s="191" t="str">
        <f t="shared" si="13"/>
        <v/>
      </c>
      <c r="S53" s="192" t="str">
        <f t="shared" si="14"/>
        <v/>
      </c>
      <c r="Y53" s="187">
        <v>40</v>
      </c>
      <c r="Z53" s="187" t="s">
        <v>47</v>
      </c>
      <c r="AA53" s="187"/>
      <c r="AB53" s="187" t="s">
        <v>63</v>
      </c>
      <c r="AC53" s="185"/>
    </row>
    <row r="54" spans="2:29" ht="18.600000000000001" customHeight="1">
      <c r="B54" s="15">
        <v>41</v>
      </c>
      <c r="C54" s="214"/>
      <c r="D54" s="353"/>
      <c r="E54" s="220"/>
      <c r="F54" s="16" t="s">
        <v>1</v>
      </c>
      <c r="G54" s="67" t="str">
        <f t="shared" si="10"/>
        <v/>
      </c>
      <c r="H54" s="54"/>
      <c r="I54" s="74" t="str">
        <f t="shared" si="11"/>
        <v/>
      </c>
      <c r="J54" s="396"/>
      <c r="K54" s="188" t="str">
        <f t="shared" si="12"/>
        <v/>
      </c>
      <c r="L54" s="222"/>
      <c r="M54" s="233"/>
      <c r="N54" s="210" t="str">
        <f t="shared" si="15"/>
        <v/>
      </c>
      <c r="O54" s="239"/>
      <c r="P54" s="343"/>
      <c r="Q54" s="190"/>
      <c r="R54" s="191" t="str">
        <f t="shared" si="13"/>
        <v/>
      </c>
      <c r="S54" s="192" t="str">
        <f t="shared" si="14"/>
        <v/>
      </c>
      <c r="Y54" s="187">
        <v>41</v>
      </c>
      <c r="Z54" s="187" t="s">
        <v>48</v>
      </c>
      <c r="AA54" s="187"/>
      <c r="AB54" s="187" t="s">
        <v>63</v>
      </c>
      <c r="AC54" s="185"/>
    </row>
    <row r="55" spans="2:29" ht="18.600000000000001" customHeight="1">
      <c r="B55" s="22">
        <v>42</v>
      </c>
      <c r="C55" s="216"/>
      <c r="D55" s="354"/>
      <c r="E55" s="221"/>
      <c r="F55" s="23" t="s">
        <v>1</v>
      </c>
      <c r="G55" s="68" t="str">
        <f t="shared" si="10"/>
        <v/>
      </c>
      <c r="H55" s="55"/>
      <c r="I55" s="75" t="str">
        <f t="shared" si="11"/>
        <v/>
      </c>
      <c r="J55" s="397"/>
      <c r="K55" s="195" t="str">
        <f t="shared" si="12"/>
        <v/>
      </c>
      <c r="L55" s="223"/>
      <c r="M55" s="229"/>
      <c r="N55" s="196" t="str">
        <f t="shared" si="15"/>
        <v/>
      </c>
      <c r="O55" s="235"/>
      <c r="P55" s="344"/>
      <c r="Q55" s="197"/>
      <c r="R55" s="191" t="str">
        <f t="shared" si="13"/>
        <v/>
      </c>
      <c r="S55" s="192" t="str">
        <f t="shared" si="14"/>
        <v/>
      </c>
      <c r="Y55" s="187">
        <v>42</v>
      </c>
      <c r="Z55" s="187" t="s">
        <v>49</v>
      </c>
      <c r="AA55" s="187"/>
      <c r="AB55" s="187" t="s">
        <v>63</v>
      </c>
      <c r="AC55" s="185"/>
    </row>
    <row r="56" spans="2:29" ht="18.600000000000001" customHeight="1">
      <c r="B56" s="22">
        <v>43</v>
      </c>
      <c r="C56" s="216"/>
      <c r="D56" s="354"/>
      <c r="E56" s="221"/>
      <c r="F56" s="23" t="s">
        <v>1</v>
      </c>
      <c r="G56" s="68" t="str">
        <f t="shared" si="10"/>
        <v/>
      </c>
      <c r="H56" s="55"/>
      <c r="I56" s="75" t="str">
        <f t="shared" si="11"/>
        <v/>
      </c>
      <c r="J56" s="397"/>
      <c r="K56" s="195" t="str">
        <f t="shared" si="12"/>
        <v/>
      </c>
      <c r="L56" s="223"/>
      <c r="M56" s="229"/>
      <c r="N56" s="196" t="str">
        <f t="shared" si="15"/>
        <v/>
      </c>
      <c r="O56" s="235"/>
      <c r="P56" s="344"/>
      <c r="Q56" s="197"/>
      <c r="R56" s="191" t="str">
        <f t="shared" si="13"/>
        <v/>
      </c>
      <c r="S56" s="192" t="str">
        <f t="shared" si="14"/>
        <v/>
      </c>
      <c r="Y56" s="187">
        <v>43</v>
      </c>
      <c r="Z56" s="187" t="s">
        <v>50</v>
      </c>
      <c r="AA56" s="187"/>
      <c r="AB56" s="187" t="s">
        <v>63</v>
      </c>
      <c r="AC56" s="185"/>
    </row>
    <row r="57" spans="2:29" ht="18.600000000000001" customHeight="1">
      <c r="B57" s="22">
        <v>44</v>
      </c>
      <c r="C57" s="216"/>
      <c r="D57" s="354"/>
      <c r="E57" s="217"/>
      <c r="F57" s="23" t="s">
        <v>1</v>
      </c>
      <c r="G57" s="68" t="str">
        <f t="shared" si="10"/>
        <v/>
      </c>
      <c r="H57" s="55"/>
      <c r="I57" s="75" t="str">
        <f t="shared" si="11"/>
        <v/>
      </c>
      <c r="J57" s="397"/>
      <c r="K57" s="195" t="str">
        <f t="shared" si="12"/>
        <v/>
      </c>
      <c r="L57" s="223"/>
      <c r="M57" s="229"/>
      <c r="N57" s="196" t="str">
        <f t="shared" si="15"/>
        <v/>
      </c>
      <c r="O57" s="235"/>
      <c r="P57" s="344"/>
      <c r="Q57" s="197"/>
      <c r="R57" s="191" t="str">
        <f t="shared" si="13"/>
        <v/>
      </c>
      <c r="S57" s="192" t="str">
        <f t="shared" si="14"/>
        <v/>
      </c>
      <c r="Y57" s="187">
        <v>44</v>
      </c>
      <c r="Z57" s="187" t="s">
        <v>51</v>
      </c>
      <c r="AA57" s="187"/>
      <c r="AB57" s="187" t="s">
        <v>63</v>
      </c>
      <c r="AC57" s="185"/>
    </row>
    <row r="58" spans="2:29" ht="18.600000000000001" customHeight="1">
      <c r="B58" s="22">
        <v>45</v>
      </c>
      <c r="C58" s="216"/>
      <c r="D58" s="354"/>
      <c r="E58" s="217"/>
      <c r="F58" s="23" t="s">
        <v>1</v>
      </c>
      <c r="G58" s="68" t="str">
        <f t="shared" si="10"/>
        <v/>
      </c>
      <c r="H58" s="55"/>
      <c r="I58" s="75" t="str">
        <f t="shared" si="11"/>
        <v/>
      </c>
      <c r="J58" s="397"/>
      <c r="K58" s="195" t="str">
        <f t="shared" si="12"/>
        <v/>
      </c>
      <c r="L58" s="223"/>
      <c r="M58" s="229"/>
      <c r="N58" s="196" t="str">
        <f t="shared" si="15"/>
        <v/>
      </c>
      <c r="O58" s="235"/>
      <c r="P58" s="344"/>
      <c r="Q58" s="197"/>
      <c r="R58" s="191" t="str">
        <f t="shared" si="13"/>
        <v/>
      </c>
      <c r="S58" s="192" t="str">
        <f t="shared" si="14"/>
        <v/>
      </c>
      <c r="Y58" s="187">
        <v>45</v>
      </c>
      <c r="Z58" s="187" t="s">
        <v>52</v>
      </c>
      <c r="AA58" s="187"/>
      <c r="AB58" s="187" t="s">
        <v>63</v>
      </c>
      <c r="AC58" s="185"/>
    </row>
    <row r="59" spans="2:29" ht="18.600000000000001" customHeight="1">
      <c r="B59" s="22">
        <v>46</v>
      </c>
      <c r="C59" s="216"/>
      <c r="D59" s="354"/>
      <c r="E59" s="217"/>
      <c r="F59" s="23" t="s">
        <v>1</v>
      </c>
      <c r="G59" s="68" t="str">
        <f t="shared" si="10"/>
        <v/>
      </c>
      <c r="H59" s="55"/>
      <c r="I59" s="75" t="str">
        <f t="shared" si="11"/>
        <v/>
      </c>
      <c r="J59" s="397"/>
      <c r="K59" s="195" t="str">
        <f t="shared" si="12"/>
        <v/>
      </c>
      <c r="L59" s="223"/>
      <c r="M59" s="229"/>
      <c r="N59" s="196" t="str">
        <f t="shared" si="15"/>
        <v/>
      </c>
      <c r="O59" s="235"/>
      <c r="P59" s="344"/>
      <c r="Q59" s="197"/>
      <c r="R59" s="191" t="str">
        <f t="shared" si="13"/>
        <v/>
      </c>
      <c r="S59" s="192" t="str">
        <f t="shared" si="14"/>
        <v/>
      </c>
      <c r="Y59" s="187">
        <v>46</v>
      </c>
      <c r="Z59" s="187" t="s">
        <v>53</v>
      </c>
      <c r="AA59" s="187"/>
      <c r="AB59" s="187" t="s">
        <v>63</v>
      </c>
      <c r="AC59" s="185"/>
    </row>
    <row r="60" spans="2:29" ht="18.600000000000001" customHeight="1">
      <c r="B60" s="22">
        <v>47</v>
      </c>
      <c r="C60" s="216"/>
      <c r="D60" s="354"/>
      <c r="E60" s="217"/>
      <c r="F60" s="23" t="s">
        <v>1</v>
      </c>
      <c r="G60" s="68" t="str">
        <f t="shared" si="10"/>
        <v/>
      </c>
      <c r="H60" s="55"/>
      <c r="I60" s="75" t="str">
        <f t="shared" si="11"/>
        <v/>
      </c>
      <c r="J60" s="397"/>
      <c r="K60" s="195" t="str">
        <f t="shared" si="12"/>
        <v/>
      </c>
      <c r="L60" s="223"/>
      <c r="M60" s="229"/>
      <c r="N60" s="196" t="str">
        <f t="shared" si="15"/>
        <v/>
      </c>
      <c r="O60" s="235"/>
      <c r="P60" s="344"/>
      <c r="Q60" s="197"/>
      <c r="R60" s="191" t="str">
        <f t="shared" si="13"/>
        <v/>
      </c>
      <c r="S60" s="192" t="str">
        <f t="shared" si="14"/>
        <v/>
      </c>
      <c r="Y60" s="187">
        <v>47</v>
      </c>
      <c r="Z60" s="187" t="s">
        <v>69</v>
      </c>
      <c r="AA60" s="187" t="s">
        <v>60</v>
      </c>
      <c r="AB60" s="187" t="s">
        <v>63</v>
      </c>
      <c r="AC60" s="185"/>
    </row>
    <row r="61" spans="2:29" ht="18.600000000000001" customHeight="1">
      <c r="B61" s="22">
        <v>48</v>
      </c>
      <c r="C61" s="216"/>
      <c r="D61" s="354"/>
      <c r="E61" s="217"/>
      <c r="F61" s="23" t="s">
        <v>1</v>
      </c>
      <c r="G61" s="68" t="str">
        <f t="shared" si="10"/>
        <v/>
      </c>
      <c r="H61" s="55"/>
      <c r="I61" s="75" t="str">
        <f t="shared" si="11"/>
        <v/>
      </c>
      <c r="J61" s="397"/>
      <c r="K61" s="195" t="str">
        <f t="shared" si="12"/>
        <v/>
      </c>
      <c r="L61" s="223"/>
      <c r="M61" s="229"/>
      <c r="N61" s="196" t="str">
        <f t="shared" si="15"/>
        <v/>
      </c>
      <c r="O61" s="235"/>
      <c r="P61" s="344"/>
      <c r="Q61" s="197"/>
      <c r="R61" s="191" t="str">
        <f t="shared" si="13"/>
        <v/>
      </c>
      <c r="S61" s="192" t="str">
        <f t="shared" si="14"/>
        <v/>
      </c>
      <c r="Y61" s="187">
        <v>48</v>
      </c>
      <c r="Z61" s="187" t="s">
        <v>72</v>
      </c>
      <c r="AA61" s="187"/>
      <c r="AB61" s="187" t="s">
        <v>63</v>
      </c>
      <c r="AC61" s="185"/>
    </row>
    <row r="62" spans="2:29" ht="18.600000000000001" customHeight="1">
      <c r="B62" s="22">
        <v>49</v>
      </c>
      <c r="C62" s="216"/>
      <c r="D62" s="354"/>
      <c r="E62" s="217"/>
      <c r="F62" s="23" t="s">
        <v>1</v>
      </c>
      <c r="G62" s="68" t="str">
        <f t="shared" si="10"/>
        <v/>
      </c>
      <c r="H62" s="55"/>
      <c r="I62" s="75" t="str">
        <f t="shared" si="11"/>
        <v/>
      </c>
      <c r="J62" s="397"/>
      <c r="K62" s="195" t="str">
        <f t="shared" si="12"/>
        <v/>
      </c>
      <c r="L62" s="223"/>
      <c r="M62" s="229"/>
      <c r="N62" s="196" t="str">
        <f t="shared" si="15"/>
        <v/>
      </c>
      <c r="O62" s="235"/>
      <c r="P62" s="344"/>
      <c r="Q62" s="197"/>
      <c r="R62" s="191" t="str">
        <f t="shared" si="13"/>
        <v/>
      </c>
      <c r="S62" s="192" t="str">
        <f t="shared" si="14"/>
        <v/>
      </c>
    </row>
    <row r="63" spans="2:29" ht="18.600000000000001" customHeight="1">
      <c r="B63" s="22">
        <v>50</v>
      </c>
      <c r="C63" s="216"/>
      <c r="D63" s="354"/>
      <c r="E63" s="217"/>
      <c r="F63" s="23" t="s">
        <v>1</v>
      </c>
      <c r="G63" s="68" t="str">
        <f t="shared" si="10"/>
        <v/>
      </c>
      <c r="H63" s="55"/>
      <c r="I63" s="75" t="str">
        <f t="shared" si="11"/>
        <v/>
      </c>
      <c r="J63" s="397"/>
      <c r="K63" s="195" t="str">
        <f t="shared" si="12"/>
        <v/>
      </c>
      <c r="L63" s="223"/>
      <c r="M63" s="229"/>
      <c r="N63" s="196" t="str">
        <f t="shared" si="15"/>
        <v/>
      </c>
      <c r="O63" s="235"/>
      <c r="P63" s="344"/>
      <c r="Q63" s="197"/>
      <c r="R63" s="191" t="str">
        <f t="shared" si="13"/>
        <v/>
      </c>
      <c r="S63" s="192" t="str">
        <f t="shared" si="14"/>
        <v/>
      </c>
    </row>
    <row r="64" spans="2:29" ht="18.600000000000001" customHeight="1">
      <c r="B64" s="22">
        <v>51</v>
      </c>
      <c r="C64" s="216"/>
      <c r="D64" s="354"/>
      <c r="E64" s="217"/>
      <c r="F64" s="23" t="s">
        <v>1</v>
      </c>
      <c r="G64" s="68" t="str">
        <f t="shared" si="10"/>
        <v/>
      </c>
      <c r="H64" s="55"/>
      <c r="I64" s="75" t="str">
        <f t="shared" si="11"/>
        <v/>
      </c>
      <c r="J64" s="397"/>
      <c r="K64" s="195" t="str">
        <f t="shared" si="12"/>
        <v/>
      </c>
      <c r="L64" s="223"/>
      <c r="M64" s="229"/>
      <c r="N64" s="196" t="str">
        <f t="shared" si="15"/>
        <v/>
      </c>
      <c r="O64" s="235"/>
      <c r="P64" s="344"/>
      <c r="Q64" s="197"/>
      <c r="R64" s="191" t="str">
        <f t="shared" si="13"/>
        <v/>
      </c>
      <c r="S64" s="192" t="str">
        <f t="shared" si="14"/>
        <v/>
      </c>
    </row>
    <row r="65" spans="2:29" ht="18.600000000000001" customHeight="1">
      <c r="B65" s="22">
        <v>52</v>
      </c>
      <c r="C65" s="216"/>
      <c r="D65" s="354"/>
      <c r="E65" s="217"/>
      <c r="F65" s="23" t="s">
        <v>1</v>
      </c>
      <c r="G65" s="68" t="str">
        <f t="shared" si="10"/>
        <v/>
      </c>
      <c r="H65" s="55"/>
      <c r="I65" s="75" t="str">
        <f t="shared" si="11"/>
        <v/>
      </c>
      <c r="J65" s="397"/>
      <c r="K65" s="195" t="str">
        <f t="shared" si="12"/>
        <v/>
      </c>
      <c r="L65" s="223"/>
      <c r="M65" s="229"/>
      <c r="N65" s="196" t="str">
        <f t="shared" si="15"/>
        <v/>
      </c>
      <c r="O65" s="235"/>
      <c r="P65" s="344"/>
      <c r="Q65" s="197"/>
      <c r="R65" s="191" t="str">
        <f t="shared" si="13"/>
        <v/>
      </c>
      <c r="S65" s="192" t="str">
        <f t="shared" si="14"/>
        <v/>
      </c>
    </row>
    <row r="66" spans="2:29" ht="18.600000000000001" customHeight="1">
      <c r="B66" s="22">
        <v>53</v>
      </c>
      <c r="C66" s="216"/>
      <c r="D66" s="354"/>
      <c r="E66" s="217"/>
      <c r="F66" s="23" t="s">
        <v>1</v>
      </c>
      <c r="G66" s="68" t="str">
        <f t="shared" si="10"/>
        <v/>
      </c>
      <c r="H66" s="55"/>
      <c r="I66" s="75" t="str">
        <f t="shared" si="11"/>
        <v/>
      </c>
      <c r="J66" s="397"/>
      <c r="K66" s="195" t="str">
        <f t="shared" si="12"/>
        <v/>
      </c>
      <c r="L66" s="223"/>
      <c r="M66" s="229"/>
      <c r="N66" s="196" t="str">
        <f t="shared" si="15"/>
        <v/>
      </c>
      <c r="O66" s="235"/>
      <c r="P66" s="344"/>
      <c r="Q66" s="197"/>
      <c r="R66" s="191" t="str">
        <f t="shared" si="13"/>
        <v/>
      </c>
      <c r="S66" s="192" t="str">
        <f t="shared" si="14"/>
        <v/>
      </c>
    </row>
    <row r="67" spans="2:29" ht="18.600000000000001" customHeight="1">
      <c r="B67" s="22">
        <v>54</v>
      </c>
      <c r="C67" s="216"/>
      <c r="D67" s="354"/>
      <c r="E67" s="217"/>
      <c r="F67" s="23" t="s">
        <v>1</v>
      </c>
      <c r="G67" s="68" t="str">
        <f t="shared" si="10"/>
        <v/>
      </c>
      <c r="H67" s="55"/>
      <c r="I67" s="75" t="str">
        <f t="shared" si="11"/>
        <v/>
      </c>
      <c r="J67" s="397"/>
      <c r="K67" s="195" t="str">
        <f t="shared" si="12"/>
        <v/>
      </c>
      <c r="L67" s="223"/>
      <c r="M67" s="229"/>
      <c r="N67" s="196" t="str">
        <f t="shared" si="15"/>
        <v/>
      </c>
      <c r="O67" s="235"/>
      <c r="P67" s="344"/>
      <c r="Q67" s="197"/>
      <c r="R67" s="191" t="str">
        <f t="shared" si="13"/>
        <v/>
      </c>
      <c r="S67" s="192" t="str">
        <f t="shared" si="14"/>
        <v/>
      </c>
    </row>
    <row r="68" spans="2:29" ht="18.600000000000001" customHeight="1">
      <c r="B68" s="22">
        <v>55</v>
      </c>
      <c r="C68" s="216"/>
      <c r="D68" s="354"/>
      <c r="E68" s="217"/>
      <c r="F68" s="23" t="s">
        <v>1</v>
      </c>
      <c r="G68" s="68" t="str">
        <f t="shared" si="10"/>
        <v/>
      </c>
      <c r="H68" s="55"/>
      <c r="I68" s="75" t="str">
        <f t="shared" si="11"/>
        <v/>
      </c>
      <c r="J68" s="397"/>
      <c r="K68" s="195" t="str">
        <f t="shared" si="12"/>
        <v/>
      </c>
      <c r="L68" s="223"/>
      <c r="M68" s="229"/>
      <c r="N68" s="196" t="str">
        <f t="shared" si="15"/>
        <v/>
      </c>
      <c r="O68" s="235"/>
      <c r="P68" s="344"/>
      <c r="Q68" s="197"/>
      <c r="R68" s="191" t="str">
        <f t="shared" si="13"/>
        <v/>
      </c>
      <c r="S68" s="192" t="str">
        <f t="shared" si="14"/>
        <v/>
      </c>
    </row>
    <row r="69" spans="2:29" ht="18.600000000000001" customHeight="1">
      <c r="B69" s="22">
        <v>56</v>
      </c>
      <c r="C69" s="216"/>
      <c r="D69" s="354"/>
      <c r="E69" s="217"/>
      <c r="F69" s="23" t="s">
        <v>1</v>
      </c>
      <c r="G69" s="68" t="str">
        <f t="shared" si="10"/>
        <v/>
      </c>
      <c r="H69" s="55"/>
      <c r="I69" s="75" t="str">
        <f t="shared" si="11"/>
        <v/>
      </c>
      <c r="J69" s="397"/>
      <c r="K69" s="195" t="str">
        <f t="shared" si="12"/>
        <v/>
      </c>
      <c r="L69" s="223"/>
      <c r="M69" s="229"/>
      <c r="N69" s="196" t="str">
        <f t="shared" si="15"/>
        <v/>
      </c>
      <c r="O69" s="235"/>
      <c r="P69" s="344"/>
      <c r="Q69" s="197"/>
      <c r="R69" s="191" t="str">
        <f t="shared" si="13"/>
        <v/>
      </c>
      <c r="S69" s="192" t="str">
        <f t="shared" si="14"/>
        <v/>
      </c>
    </row>
    <row r="70" spans="2:29" ht="18.600000000000001" customHeight="1">
      <c r="B70" s="22">
        <v>57</v>
      </c>
      <c r="C70" s="216"/>
      <c r="D70" s="354"/>
      <c r="E70" s="217"/>
      <c r="F70" s="23" t="s">
        <v>1</v>
      </c>
      <c r="G70" s="68" t="str">
        <f t="shared" si="10"/>
        <v/>
      </c>
      <c r="H70" s="55"/>
      <c r="I70" s="75" t="str">
        <f t="shared" si="11"/>
        <v/>
      </c>
      <c r="J70" s="397"/>
      <c r="K70" s="195" t="str">
        <f t="shared" si="12"/>
        <v/>
      </c>
      <c r="L70" s="223"/>
      <c r="M70" s="229"/>
      <c r="N70" s="196" t="str">
        <f t="shared" si="15"/>
        <v/>
      </c>
      <c r="O70" s="235"/>
      <c r="P70" s="344"/>
      <c r="Q70" s="197"/>
      <c r="R70" s="191" t="str">
        <f t="shared" si="13"/>
        <v/>
      </c>
      <c r="S70" s="192" t="str">
        <f t="shared" si="14"/>
        <v/>
      </c>
    </row>
    <row r="71" spans="2:29" ht="18.600000000000001" customHeight="1">
      <c r="B71" s="22">
        <v>58</v>
      </c>
      <c r="C71" s="216"/>
      <c r="D71" s="354"/>
      <c r="E71" s="217"/>
      <c r="F71" s="23" t="s">
        <v>1</v>
      </c>
      <c r="G71" s="68" t="str">
        <f t="shared" si="10"/>
        <v/>
      </c>
      <c r="H71" s="55"/>
      <c r="I71" s="75" t="str">
        <f t="shared" si="11"/>
        <v/>
      </c>
      <c r="J71" s="397"/>
      <c r="K71" s="195" t="str">
        <f t="shared" si="12"/>
        <v/>
      </c>
      <c r="L71" s="223"/>
      <c r="M71" s="229"/>
      <c r="N71" s="196" t="str">
        <f t="shared" si="15"/>
        <v/>
      </c>
      <c r="O71" s="235"/>
      <c r="P71" s="344"/>
      <c r="Q71" s="197"/>
      <c r="R71" s="191" t="str">
        <f t="shared" si="13"/>
        <v/>
      </c>
      <c r="S71" s="192" t="str">
        <f t="shared" si="14"/>
        <v/>
      </c>
    </row>
    <row r="72" spans="2:29" ht="18.600000000000001" customHeight="1">
      <c r="B72" s="22">
        <v>59</v>
      </c>
      <c r="C72" s="216"/>
      <c r="D72" s="354"/>
      <c r="E72" s="217"/>
      <c r="F72" s="23" t="s">
        <v>1</v>
      </c>
      <c r="G72" s="68" t="str">
        <f t="shared" si="10"/>
        <v/>
      </c>
      <c r="H72" s="55"/>
      <c r="I72" s="75" t="str">
        <f t="shared" si="11"/>
        <v/>
      </c>
      <c r="J72" s="397"/>
      <c r="K72" s="195" t="str">
        <f t="shared" si="12"/>
        <v/>
      </c>
      <c r="L72" s="223"/>
      <c r="M72" s="229"/>
      <c r="N72" s="196" t="str">
        <f t="shared" si="15"/>
        <v/>
      </c>
      <c r="O72" s="235"/>
      <c r="P72" s="344"/>
      <c r="Q72" s="197"/>
      <c r="R72" s="191" t="str">
        <f t="shared" si="13"/>
        <v/>
      </c>
      <c r="S72" s="192" t="str">
        <f t="shared" si="14"/>
        <v/>
      </c>
    </row>
    <row r="73" spans="2:29" ht="18.600000000000001" customHeight="1" thickBot="1">
      <c r="B73" s="29">
        <v>60</v>
      </c>
      <c r="C73" s="218"/>
      <c r="D73" s="355"/>
      <c r="E73" s="219"/>
      <c r="F73" s="30" t="s">
        <v>1</v>
      </c>
      <c r="G73" s="69" t="str">
        <f t="shared" si="10"/>
        <v/>
      </c>
      <c r="H73" s="56"/>
      <c r="I73" s="76" t="str">
        <f t="shared" si="11"/>
        <v/>
      </c>
      <c r="J73" s="400"/>
      <c r="K73" s="207" t="str">
        <f t="shared" si="12"/>
        <v/>
      </c>
      <c r="L73" s="226"/>
      <c r="M73" s="232"/>
      <c r="N73" s="208" t="str">
        <f t="shared" si="15"/>
        <v/>
      </c>
      <c r="O73" s="238"/>
      <c r="P73" s="347"/>
      <c r="Q73" s="209"/>
      <c r="R73" s="191" t="str">
        <f t="shared" si="13"/>
        <v/>
      </c>
      <c r="S73" s="192" t="str">
        <f t="shared" si="14"/>
        <v/>
      </c>
    </row>
    <row r="74" spans="2:29" ht="18.600000000000001" customHeight="1">
      <c r="B74" s="15">
        <v>61</v>
      </c>
      <c r="C74" s="214"/>
      <c r="D74" s="353"/>
      <c r="E74" s="215"/>
      <c r="F74" s="16" t="s">
        <v>1</v>
      </c>
      <c r="G74" s="64" t="str">
        <f t="shared" ref="G74:G113" si="16">IFERROR(VLOOKUP(H74,$U$14:$V$16,2,0),"")</f>
        <v/>
      </c>
      <c r="H74" s="54"/>
      <c r="I74" s="72" t="str">
        <f t="shared" ref="I74:I113" si="17">IFERROR(VLOOKUP(J74,$U$17:$V$19,2,0),"")</f>
        <v/>
      </c>
      <c r="J74" s="399"/>
      <c r="K74" s="204" t="str">
        <f t="shared" ref="K74:K113" si="18">IF(L74="","",IF(L74&lt;=$X$10,"Ⅰ",IF(L74&lt;=$Z$10,"Ⅱ",IF(L74&lt;=$AB$10,"Ⅲ",""))))</f>
        <v/>
      </c>
      <c r="L74" s="225"/>
      <c r="M74" s="231"/>
      <c r="N74" s="205" t="str">
        <f t="shared" si="15"/>
        <v/>
      </c>
      <c r="O74" s="237"/>
      <c r="P74" s="346"/>
      <c r="Q74" s="206"/>
      <c r="R74" s="191" t="str">
        <f t="shared" si="13"/>
        <v/>
      </c>
      <c r="S74" s="192" t="str">
        <f t="shared" si="14"/>
        <v/>
      </c>
      <c r="V74" s="200"/>
      <c r="Y74" s="187"/>
      <c r="Z74" s="187"/>
      <c r="AA74" s="187"/>
      <c r="AB74" s="187"/>
      <c r="AC74" s="185"/>
    </row>
    <row r="75" spans="2:29" ht="18.600000000000001" customHeight="1">
      <c r="B75" s="22">
        <v>62</v>
      </c>
      <c r="C75" s="216"/>
      <c r="D75" s="354"/>
      <c r="E75" s="217"/>
      <c r="F75" s="23" t="s">
        <v>1</v>
      </c>
      <c r="G75" s="65" t="str">
        <f t="shared" si="16"/>
        <v/>
      </c>
      <c r="H75" s="55"/>
      <c r="I75" s="70" t="str">
        <f t="shared" si="17"/>
        <v/>
      </c>
      <c r="J75" s="397"/>
      <c r="K75" s="195" t="str">
        <f t="shared" si="18"/>
        <v/>
      </c>
      <c r="L75" s="223"/>
      <c r="M75" s="229"/>
      <c r="N75" s="196" t="str">
        <f t="shared" si="15"/>
        <v/>
      </c>
      <c r="O75" s="235"/>
      <c r="P75" s="344"/>
      <c r="Q75" s="197"/>
      <c r="R75" s="191" t="str">
        <f t="shared" si="13"/>
        <v/>
      </c>
      <c r="S75" s="192" t="str">
        <f t="shared" si="14"/>
        <v/>
      </c>
      <c r="V75" s="200"/>
      <c r="Y75" s="187"/>
      <c r="Z75" s="187"/>
      <c r="AA75" s="187"/>
      <c r="AB75" s="187"/>
      <c r="AC75" s="185"/>
    </row>
    <row r="76" spans="2:29" ht="18.600000000000001" customHeight="1">
      <c r="B76" s="22">
        <v>63</v>
      </c>
      <c r="C76" s="216"/>
      <c r="D76" s="354"/>
      <c r="E76" s="217"/>
      <c r="F76" s="23" t="s">
        <v>1</v>
      </c>
      <c r="G76" s="65" t="str">
        <f t="shared" si="16"/>
        <v/>
      </c>
      <c r="H76" s="55"/>
      <c r="I76" s="70" t="str">
        <f t="shared" si="17"/>
        <v/>
      </c>
      <c r="J76" s="397"/>
      <c r="K76" s="195" t="str">
        <f t="shared" si="18"/>
        <v/>
      </c>
      <c r="L76" s="223"/>
      <c r="M76" s="229"/>
      <c r="N76" s="196" t="str">
        <f t="shared" si="15"/>
        <v/>
      </c>
      <c r="O76" s="235"/>
      <c r="P76" s="344"/>
      <c r="Q76" s="197"/>
      <c r="R76" s="191" t="str">
        <f t="shared" si="13"/>
        <v/>
      </c>
      <c r="S76" s="192" t="str">
        <f t="shared" si="14"/>
        <v/>
      </c>
      <c r="V76" s="200"/>
      <c r="Y76" s="187"/>
      <c r="Z76" s="187"/>
      <c r="AA76" s="187"/>
      <c r="AB76" s="187"/>
      <c r="AC76" s="185"/>
    </row>
    <row r="77" spans="2:29" ht="18.600000000000001" customHeight="1">
      <c r="B77" s="22">
        <v>64</v>
      </c>
      <c r="C77" s="216"/>
      <c r="D77" s="354"/>
      <c r="E77" s="217"/>
      <c r="F77" s="23" t="s">
        <v>1</v>
      </c>
      <c r="G77" s="65" t="str">
        <f t="shared" si="16"/>
        <v/>
      </c>
      <c r="H77" s="55"/>
      <c r="I77" s="70" t="str">
        <f t="shared" si="17"/>
        <v/>
      </c>
      <c r="J77" s="397"/>
      <c r="K77" s="195" t="str">
        <f t="shared" si="18"/>
        <v/>
      </c>
      <c r="L77" s="223"/>
      <c r="M77" s="229"/>
      <c r="N77" s="196" t="str">
        <f t="shared" si="15"/>
        <v/>
      </c>
      <c r="O77" s="235"/>
      <c r="P77" s="344"/>
      <c r="Q77" s="197"/>
      <c r="R77" s="191" t="str">
        <f t="shared" si="13"/>
        <v/>
      </c>
      <c r="S77" s="192" t="str">
        <f t="shared" si="14"/>
        <v/>
      </c>
      <c r="V77" s="200"/>
      <c r="Y77" s="187"/>
      <c r="Z77" s="187"/>
      <c r="AA77" s="187"/>
      <c r="AB77" s="187"/>
      <c r="AC77" s="185"/>
    </row>
    <row r="78" spans="2:29" ht="18.600000000000001" customHeight="1">
      <c r="B78" s="22">
        <v>65</v>
      </c>
      <c r="C78" s="216"/>
      <c r="D78" s="354"/>
      <c r="E78" s="217"/>
      <c r="F78" s="23" t="s">
        <v>1</v>
      </c>
      <c r="G78" s="65" t="str">
        <f t="shared" si="16"/>
        <v/>
      </c>
      <c r="H78" s="55"/>
      <c r="I78" s="70" t="str">
        <f t="shared" si="17"/>
        <v/>
      </c>
      <c r="J78" s="397"/>
      <c r="K78" s="195" t="str">
        <f t="shared" si="18"/>
        <v/>
      </c>
      <c r="L78" s="223"/>
      <c r="M78" s="229"/>
      <c r="N78" s="196" t="str">
        <f t="shared" si="15"/>
        <v/>
      </c>
      <c r="O78" s="235"/>
      <c r="P78" s="344"/>
      <c r="Q78" s="197"/>
      <c r="R78" s="191" t="str">
        <f t="shared" si="13"/>
        <v/>
      </c>
      <c r="S78" s="192" t="str">
        <f t="shared" si="14"/>
        <v/>
      </c>
      <c r="V78" s="200"/>
      <c r="Y78" s="187"/>
      <c r="Z78" s="187"/>
      <c r="AA78" s="187"/>
      <c r="AB78" s="187"/>
      <c r="AC78" s="185"/>
    </row>
    <row r="79" spans="2:29" ht="18.600000000000001" customHeight="1">
      <c r="B79" s="22">
        <v>66</v>
      </c>
      <c r="C79" s="216"/>
      <c r="D79" s="354"/>
      <c r="E79" s="217"/>
      <c r="F79" s="23" t="s">
        <v>1</v>
      </c>
      <c r="G79" s="65" t="str">
        <f t="shared" si="16"/>
        <v/>
      </c>
      <c r="H79" s="55"/>
      <c r="I79" s="70" t="str">
        <f t="shared" si="17"/>
        <v/>
      </c>
      <c r="J79" s="397"/>
      <c r="K79" s="195" t="str">
        <f t="shared" si="18"/>
        <v/>
      </c>
      <c r="L79" s="223"/>
      <c r="M79" s="229"/>
      <c r="N79" s="196" t="str">
        <f t="shared" si="15"/>
        <v/>
      </c>
      <c r="O79" s="235"/>
      <c r="P79" s="344"/>
      <c r="Q79" s="197"/>
      <c r="R79" s="191" t="str">
        <f t="shared" ref="R79:R113" si="19">CONCATENATE(G79,I79,K79)</f>
        <v/>
      </c>
      <c r="S79" s="192" t="str">
        <f t="shared" ref="S79:S113" si="20">CONCATENATE(G79,I79,K79,N79)</f>
        <v/>
      </c>
      <c r="V79" s="200"/>
      <c r="Y79" s="187"/>
      <c r="Z79" s="187"/>
      <c r="AA79" s="187"/>
      <c r="AB79" s="187"/>
      <c r="AC79" s="185"/>
    </row>
    <row r="80" spans="2:29" ht="18.600000000000001" customHeight="1">
      <c r="B80" s="22">
        <v>67</v>
      </c>
      <c r="C80" s="216"/>
      <c r="D80" s="354"/>
      <c r="E80" s="217"/>
      <c r="F80" s="23" t="s">
        <v>1</v>
      </c>
      <c r="G80" s="65" t="str">
        <f t="shared" si="16"/>
        <v/>
      </c>
      <c r="H80" s="55"/>
      <c r="I80" s="70" t="str">
        <f t="shared" si="17"/>
        <v/>
      </c>
      <c r="J80" s="397"/>
      <c r="K80" s="195" t="str">
        <f t="shared" si="18"/>
        <v/>
      </c>
      <c r="L80" s="223"/>
      <c r="M80" s="229"/>
      <c r="N80" s="196" t="str">
        <f t="shared" si="15"/>
        <v/>
      </c>
      <c r="O80" s="235"/>
      <c r="P80" s="344"/>
      <c r="Q80" s="197"/>
      <c r="R80" s="191" t="str">
        <f t="shared" si="19"/>
        <v/>
      </c>
      <c r="S80" s="192" t="str">
        <f t="shared" si="20"/>
        <v/>
      </c>
      <c r="V80" s="200"/>
      <c r="Y80" s="187"/>
      <c r="Z80" s="187"/>
      <c r="AA80" s="187"/>
      <c r="AB80" s="187"/>
      <c r="AC80" s="185"/>
    </row>
    <row r="81" spans="2:29" ht="18.600000000000001" customHeight="1">
      <c r="B81" s="22">
        <v>68</v>
      </c>
      <c r="C81" s="216"/>
      <c r="D81" s="354"/>
      <c r="E81" s="217"/>
      <c r="F81" s="23" t="s">
        <v>1</v>
      </c>
      <c r="G81" s="65" t="str">
        <f t="shared" si="16"/>
        <v/>
      </c>
      <c r="H81" s="55"/>
      <c r="I81" s="70" t="str">
        <f t="shared" si="17"/>
        <v/>
      </c>
      <c r="J81" s="397"/>
      <c r="K81" s="195" t="str">
        <f t="shared" si="18"/>
        <v/>
      </c>
      <c r="L81" s="223"/>
      <c r="M81" s="229"/>
      <c r="N81" s="196" t="str">
        <f t="shared" si="15"/>
        <v/>
      </c>
      <c r="O81" s="235"/>
      <c r="P81" s="344"/>
      <c r="Q81" s="197"/>
      <c r="R81" s="191" t="str">
        <f t="shared" si="19"/>
        <v/>
      </c>
      <c r="S81" s="192" t="str">
        <f t="shared" si="20"/>
        <v/>
      </c>
      <c r="V81" s="200"/>
      <c r="Y81" s="187"/>
      <c r="Z81" s="187"/>
      <c r="AA81" s="187"/>
      <c r="AB81" s="187"/>
      <c r="AC81" s="185"/>
    </row>
    <row r="82" spans="2:29" ht="18.600000000000001" customHeight="1">
      <c r="B82" s="22">
        <v>69</v>
      </c>
      <c r="C82" s="216"/>
      <c r="D82" s="354"/>
      <c r="E82" s="217"/>
      <c r="F82" s="23" t="s">
        <v>1</v>
      </c>
      <c r="G82" s="65" t="str">
        <f t="shared" si="16"/>
        <v/>
      </c>
      <c r="H82" s="55"/>
      <c r="I82" s="70" t="str">
        <f t="shared" si="17"/>
        <v/>
      </c>
      <c r="J82" s="397"/>
      <c r="K82" s="195" t="str">
        <f t="shared" si="18"/>
        <v/>
      </c>
      <c r="L82" s="223"/>
      <c r="M82" s="229"/>
      <c r="N82" s="196" t="str">
        <f t="shared" si="15"/>
        <v/>
      </c>
      <c r="O82" s="235"/>
      <c r="P82" s="344"/>
      <c r="Q82" s="197"/>
      <c r="R82" s="191" t="str">
        <f t="shared" si="19"/>
        <v/>
      </c>
      <c r="S82" s="192" t="str">
        <f t="shared" si="20"/>
        <v/>
      </c>
      <c r="Y82" s="187"/>
      <c r="Z82" s="187"/>
      <c r="AA82" s="187"/>
      <c r="AB82" s="187"/>
      <c r="AC82" s="185"/>
    </row>
    <row r="83" spans="2:29" ht="18.600000000000001" customHeight="1">
      <c r="B83" s="22">
        <v>70</v>
      </c>
      <c r="C83" s="216"/>
      <c r="D83" s="354"/>
      <c r="E83" s="217"/>
      <c r="F83" s="23" t="s">
        <v>1</v>
      </c>
      <c r="G83" s="65" t="str">
        <f t="shared" si="16"/>
        <v/>
      </c>
      <c r="H83" s="55"/>
      <c r="I83" s="70" t="str">
        <f t="shared" si="17"/>
        <v/>
      </c>
      <c r="J83" s="397"/>
      <c r="K83" s="195" t="str">
        <f t="shared" si="18"/>
        <v/>
      </c>
      <c r="L83" s="223"/>
      <c r="M83" s="229"/>
      <c r="N83" s="196" t="str">
        <f t="shared" si="15"/>
        <v/>
      </c>
      <c r="O83" s="235"/>
      <c r="P83" s="344"/>
      <c r="Q83" s="197"/>
      <c r="R83" s="191" t="str">
        <f t="shared" si="19"/>
        <v/>
      </c>
      <c r="S83" s="192" t="str">
        <f t="shared" si="20"/>
        <v/>
      </c>
      <c r="Y83" s="187"/>
      <c r="Z83" s="187"/>
      <c r="AA83" s="187"/>
      <c r="AB83" s="187"/>
      <c r="AC83" s="185"/>
    </row>
    <row r="84" spans="2:29" ht="18.600000000000001" customHeight="1">
      <c r="B84" s="22">
        <v>71</v>
      </c>
      <c r="C84" s="216"/>
      <c r="D84" s="354"/>
      <c r="E84" s="217"/>
      <c r="F84" s="23" t="s">
        <v>1</v>
      </c>
      <c r="G84" s="65" t="str">
        <f t="shared" si="16"/>
        <v/>
      </c>
      <c r="H84" s="55"/>
      <c r="I84" s="70" t="str">
        <f t="shared" si="17"/>
        <v/>
      </c>
      <c r="J84" s="397"/>
      <c r="K84" s="195" t="str">
        <f t="shared" si="18"/>
        <v/>
      </c>
      <c r="L84" s="223"/>
      <c r="M84" s="229"/>
      <c r="N84" s="196" t="str">
        <f t="shared" si="15"/>
        <v/>
      </c>
      <c r="O84" s="235"/>
      <c r="P84" s="344"/>
      <c r="Q84" s="197"/>
      <c r="R84" s="191" t="str">
        <f t="shared" si="19"/>
        <v/>
      </c>
      <c r="S84" s="192" t="str">
        <f t="shared" si="20"/>
        <v/>
      </c>
      <c r="Y84" s="187"/>
      <c r="Z84" s="187"/>
      <c r="AA84" s="187"/>
      <c r="AB84" s="187"/>
      <c r="AC84" s="185"/>
    </row>
    <row r="85" spans="2:29" ht="18.600000000000001" customHeight="1">
      <c r="B85" s="22">
        <v>72</v>
      </c>
      <c r="C85" s="216"/>
      <c r="D85" s="354"/>
      <c r="E85" s="217"/>
      <c r="F85" s="23" t="s">
        <v>1</v>
      </c>
      <c r="G85" s="65" t="str">
        <f t="shared" si="16"/>
        <v/>
      </c>
      <c r="H85" s="55"/>
      <c r="I85" s="70" t="str">
        <f t="shared" si="17"/>
        <v/>
      </c>
      <c r="J85" s="397"/>
      <c r="K85" s="195" t="str">
        <f t="shared" si="18"/>
        <v/>
      </c>
      <c r="L85" s="223"/>
      <c r="M85" s="229"/>
      <c r="N85" s="196" t="str">
        <f t="shared" si="15"/>
        <v/>
      </c>
      <c r="O85" s="235"/>
      <c r="P85" s="344"/>
      <c r="Q85" s="197"/>
      <c r="R85" s="191" t="str">
        <f t="shared" si="19"/>
        <v/>
      </c>
      <c r="S85" s="192" t="str">
        <f t="shared" si="20"/>
        <v/>
      </c>
      <c r="Y85" s="187"/>
      <c r="Z85" s="187"/>
      <c r="AA85" s="187"/>
      <c r="AB85" s="187"/>
      <c r="AC85" s="185"/>
    </row>
    <row r="86" spans="2:29" ht="18.600000000000001" customHeight="1">
      <c r="B86" s="22">
        <v>73</v>
      </c>
      <c r="C86" s="216"/>
      <c r="D86" s="354"/>
      <c r="E86" s="217"/>
      <c r="F86" s="23" t="s">
        <v>1</v>
      </c>
      <c r="G86" s="65" t="str">
        <f t="shared" si="16"/>
        <v/>
      </c>
      <c r="H86" s="55"/>
      <c r="I86" s="70" t="str">
        <f t="shared" si="17"/>
        <v/>
      </c>
      <c r="J86" s="397"/>
      <c r="K86" s="195" t="str">
        <f t="shared" si="18"/>
        <v/>
      </c>
      <c r="L86" s="223"/>
      <c r="M86" s="229"/>
      <c r="N86" s="196" t="str">
        <f t="shared" ref="N86:N113" si="21">IFERROR(VLOOKUP(O86,$U$21:$V$26,2,0),"")</f>
        <v/>
      </c>
      <c r="O86" s="235"/>
      <c r="P86" s="344"/>
      <c r="Q86" s="197"/>
      <c r="R86" s="191" t="str">
        <f t="shared" si="19"/>
        <v/>
      </c>
      <c r="S86" s="192" t="str">
        <f t="shared" si="20"/>
        <v/>
      </c>
      <c r="Y86" s="187"/>
      <c r="Z86" s="187"/>
      <c r="AA86" s="187"/>
      <c r="AB86" s="187"/>
      <c r="AC86" s="185"/>
    </row>
    <row r="87" spans="2:29" ht="18.600000000000001" customHeight="1">
      <c r="B87" s="22">
        <v>74</v>
      </c>
      <c r="C87" s="216"/>
      <c r="D87" s="354"/>
      <c r="E87" s="217"/>
      <c r="F87" s="23" t="s">
        <v>1</v>
      </c>
      <c r="G87" s="65" t="str">
        <f t="shared" si="16"/>
        <v/>
      </c>
      <c r="H87" s="55"/>
      <c r="I87" s="70" t="str">
        <f t="shared" si="17"/>
        <v/>
      </c>
      <c r="J87" s="397"/>
      <c r="K87" s="195" t="str">
        <f t="shared" si="18"/>
        <v/>
      </c>
      <c r="L87" s="223"/>
      <c r="M87" s="229"/>
      <c r="N87" s="196" t="str">
        <f t="shared" si="21"/>
        <v/>
      </c>
      <c r="O87" s="235"/>
      <c r="P87" s="344"/>
      <c r="Q87" s="197"/>
      <c r="R87" s="191" t="str">
        <f t="shared" si="19"/>
        <v/>
      </c>
      <c r="S87" s="192" t="str">
        <f t="shared" si="20"/>
        <v/>
      </c>
      <c r="Y87" s="187"/>
      <c r="Z87" s="187"/>
      <c r="AA87" s="187"/>
      <c r="AB87" s="187"/>
      <c r="AC87" s="185"/>
    </row>
    <row r="88" spans="2:29" ht="18.600000000000001" customHeight="1">
      <c r="B88" s="22">
        <v>75</v>
      </c>
      <c r="C88" s="216"/>
      <c r="D88" s="354"/>
      <c r="E88" s="217"/>
      <c r="F88" s="23" t="s">
        <v>1</v>
      </c>
      <c r="G88" s="65" t="str">
        <f t="shared" si="16"/>
        <v/>
      </c>
      <c r="H88" s="55"/>
      <c r="I88" s="70" t="str">
        <f t="shared" si="17"/>
        <v/>
      </c>
      <c r="J88" s="397"/>
      <c r="K88" s="195" t="str">
        <f t="shared" si="18"/>
        <v/>
      </c>
      <c r="L88" s="223"/>
      <c r="M88" s="229"/>
      <c r="N88" s="196" t="str">
        <f t="shared" si="21"/>
        <v/>
      </c>
      <c r="O88" s="235"/>
      <c r="P88" s="344"/>
      <c r="Q88" s="197"/>
      <c r="R88" s="191" t="str">
        <f t="shared" si="19"/>
        <v/>
      </c>
      <c r="S88" s="192" t="str">
        <f t="shared" si="20"/>
        <v/>
      </c>
      <c r="Y88" s="187"/>
      <c r="Z88" s="187"/>
      <c r="AA88" s="187"/>
      <c r="AB88" s="187"/>
      <c r="AC88" s="185"/>
    </row>
    <row r="89" spans="2:29" ht="18.600000000000001" customHeight="1">
      <c r="B89" s="22">
        <v>76</v>
      </c>
      <c r="C89" s="216"/>
      <c r="D89" s="354"/>
      <c r="E89" s="217"/>
      <c r="F89" s="23" t="s">
        <v>1</v>
      </c>
      <c r="G89" s="65" t="str">
        <f t="shared" si="16"/>
        <v/>
      </c>
      <c r="H89" s="55"/>
      <c r="I89" s="70" t="str">
        <f t="shared" si="17"/>
        <v/>
      </c>
      <c r="J89" s="397"/>
      <c r="K89" s="195" t="str">
        <f t="shared" si="18"/>
        <v/>
      </c>
      <c r="L89" s="223"/>
      <c r="M89" s="229"/>
      <c r="N89" s="196" t="str">
        <f t="shared" si="21"/>
        <v/>
      </c>
      <c r="O89" s="235"/>
      <c r="P89" s="344"/>
      <c r="Q89" s="197"/>
      <c r="R89" s="191" t="str">
        <f t="shared" si="19"/>
        <v/>
      </c>
      <c r="S89" s="192" t="str">
        <f t="shared" si="20"/>
        <v/>
      </c>
      <c r="Y89" s="187"/>
      <c r="Z89" s="187"/>
      <c r="AA89" s="187"/>
      <c r="AB89" s="187"/>
      <c r="AC89" s="185"/>
    </row>
    <row r="90" spans="2:29" ht="18.600000000000001" customHeight="1">
      <c r="B90" s="22">
        <v>77</v>
      </c>
      <c r="C90" s="216"/>
      <c r="D90" s="354"/>
      <c r="E90" s="217"/>
      <c r="F90" s="23" t="s">
        <v>1</v>
      </c>
      <c r="G90" s="65" t="str">
        <f t="shared" si="16"/>
        <v/>
      </c>
      <c r="H90" s="55"/>
      <c r="I90" s="70" t="str">
        <f t="shared" si="17"/>
        <v/>
      </c>
      <c r="J90" s="397"/>
      <c r="K90" s="195" t="str">
        <f t="shared" si="18"/>
        <v/>
      </c>
      <c r="L90" s="223"/>
      <c r="M90" s="229"/>
      <c r="N90" s="196" t="str">
        <f t="shared" si="21"/>
        <v/>
      </c>
      <c r="O90" s="235"/>
      <c r="P90" s="344"/>
      <c r="Q90" s="197"/>
      <c r="R90" s="191" t="str">
        <f t="shared" si="19"/>
        <v/>
      </c>
      <c r="S90" s="192" t="str">
        <f t="shared" si="20"/>
        <v/>
      </c>
      <c r="Y90" s="187"/>
      <c r="Z90" s="187"/>
      <c r="AA90" s="187"/>
      <c r="AB90" s="187"/>
      <c r="AC90" s="185"/>
    </row>
    <row r="91" spans="2:29" ht="18.600000000000001" customHeight="1">
      <c r="B91" s="22">
        <v>78</v>
      </c>
      <c r="C91" s="216"/>
      <c r="D91" s="354"/>
      <c r="E91" s="217"/>
      <c r="F91" s="23" t="s">
        <v>1</v>
      </c>
      <c r="G91" s="65" t="str">
        <f t="shared" si="16"/>
        <v/>
      </c>
      <c r="H91" s="55"/>
      <c r="I91" s="70" t="str">
        <f t="shared" si="17"/>
        <v/>
      </c>
      <c r="J91" s="397"/>
      <c r="K91" s="195" t="str">
        <f t="shared" si="18"/>
        <v/>
      </c>
      <c r="L91" s="223"/>
      <c r="M91" s="229"/>
      <c r="N91" s="196" t="str">
        <f t="shared" si="21"/>
        <v/>
      </c>
      <c r="O91" s="235"/>
      <c r="P91" s="344"/>
      <c r="Q91" s="197"/>
      <c r="R91" s="191" t="str">
        <f t="shared" si="19"/>
        <v/>
      </c>
      <c r="S91" s="192" t="str">
        <f t="shared" si="20"/>
        <v/>
      </c>
      <c r="Y91" s="187"/>
      <c r="Z91" s="187"/>
      <c r="AA91" s="187"/>
      <c r="AB91" s="187"/>
      <c r="AC91" s="185"/>
    </row>
    <row r="92" spans="2:29" ht="18.600000000000001" customHeight="1">
      <c r="B92" s="22">
        <v>79</v>
      </c>
      <c r="C92" s="216"/>
      <c r="D92" s="354"/>
      <c r="E92" s="217"/>
      <c r="F92" s="23" t="s">
        <v>1</v>
      </c>
      <c r="G92" s="65" t="str">
        <f t="shared" si="16"/>
        <v/>
      </c>
      <c r="H92" s="55"/>
      <c r="I92" s="70" t="str">
        <f t="shared" si="17"/>
        <v/>
      </c>
      <c r="J92" s="397"/>
      <c r="K92" s="195" t="str">
        <f t="shared" si="18"/>
        <v/>
      </c>
      <c r="L92" s="223"/>
      <c r="M92" s="229"/>
      <c r="N92" s="196" t="str">
        <f t="shared" si="21"/>
        <v/>
      </c>
      <c r="O92" s="235"/>
      <c r="P92" s="344"/>
      <c r="Q92" s="197"/>
      <c r="R92" s="191" t="str">
        <f t="shared" si="19"/>
        <v/>
      </c>
      <c r="S92" s="192" t="str">
        <f t="shared" si="20"/>
        <v/>
      </c>
      <c r="Y92" s="187"/>
      <c r="Z92" s="187"/>
      <c r="AA92" s="187"/>
      <c r="AB92" s="187"/>
      <c r="AC92" s="185"/>
    </row>
    <row r="93" spans="2:29" ht="18.600000000000001" customHeight="1" thickBot="1">
      <c r="B93" s="29">
        <v>80</v>
      </c>
      <c r="C93" s="218"/>
      <c r="D93" s="355"/>
      <c r="E93" s="219"/>
      <c r="F93" s="30" t="s">
        <v>1</v>
      </c>
      <c r="G93" s="66" t="str">
        <f t="shared" si="16"/>
        <v/>
      </c>
      <c r="H93" s="56"/>
      <c r="I93" s="73" t="str">
        <f t="shared" si="17"/>
        <v/>
      </c>
      <c r="J93" s="400"/>
      <c r="K93" s="207" t="str">
        <f t="shared" si="18"/>
        <v/>
      </c>
      <c r="L93" s="226"/>
      <c r="M93" s="232"/>
      <c r="N93" s="208" t="str">
        <f t="shared" si="21"/>
        <v/>
      </c>
      <c r="O93" s="238"/>
      <c r="P93" s="347"/>
      <c r="Q93" s="209"/>
      <c r="R93" s="191" t="str">
        <f t="shared" si="19"/>
        <v/>
      </c>
      <c r="S93" s="192" t="str">
        <f t="shared" si="20"/>
        <v/>
      </c>
      <c r="Y93" s="187"/>
      <c r="Z93" s="187"/>
      <c r="AA93" s="187"/>
      <c r="AB93" s="187"/>
      <c r="AC93" s="185"/>
    </row>
    <row r="94" spans="2:29" ht="18.600000000000001" customHeight="1">
      <c r="B94" s="15">
        <v>81</v>
      </c>
      <c r="C94" s="214"/>
      <c r="D94" s="353"/>
      <c r="E94" s="220"/>
      <c r="F94" s="16" t="s">
        <v>1</v>
      </c>
      <c r="G94" s="67" t="str">
        <f t="shared" si="16"/>
        <v/>
      </c>
      <c r="H94" s="54"/>
      <c r="I94" s="74" t="str">
        <f t="shared" si="17"/>
        <v/>
      </c>
      <c r="J94" s="396"/>
      <c r="K94" s="188" t="str">
        <f t="shared" si="18"/>
        <v/>
      </c>
      <c r="L94" s="222"/>
      <c r="M94" s="233"/>
      <c r="N94" s="210" t="str">
        <f t="shared" si="21"/>
        <v/>
      </c>
      <c r="O94" s="239"/>
      <c r="P94" s="343"/>
      <c r="Q94" s="190"/>
      <c r="R94" s="191" t="str">
        <f t="shared" si="19"/>
        <v/>
      </c>
      <c r="S94" s="192" t="str">
        <f t="shared" si="20"/>
        <v/>
      </c>
      <c r="Y94" s="187"/>
      <c r="Z94" s="187"/>
      <c r="AA94" s="187"/>
      <c r="AB94" s="187"/>
      <c r="AC94" s="185"/>
    </row>
    <row r="95" spans="2:29" ht="18.600000000000001" customHeight="1">
      <c r="B95" s="22">
        <v>82</v>
      </c>
      <c r="C95" s="216"/>
      <c r="D95" s="354"/>
      <c r="E95" s="221"/>
      <c r="F95" s="23" t="s">
        <v>1</v>
      </c>
      <c r="G95" s="68" t="str">
        <f t="shared" si="16"/>
        <v/>
      </c>
      <c r="H95" s="55"/>
      <c r="I95" s="75" t="str">
        <f t="shared" si="17"/>
        <v/>
      </c>
      <c r="J95" s="397"/>
      <c r="K95" s="195" t="str">
        <f t="shared" si="18"/>
        <v/>
      </c>
      <c r="L95" s="223"/>
      <c r="M95" s="229"/>
      <c r="N95" s="196" t="str">
        <f t="shared" si="21"/>
        <v/>
      </c>
      <c r="O95" s="235"/>
      <c r="P95" s="344"/>
      <c r="Q95" s="197"/>
      <c r="R95" s="191" t="str">
        <f t="shared" si="19"/>
        <v/>
      </c>
      <c r="S95" s="192" t="str">
        <f t="shared" si="20"/>
        <v/>
      </c>
      <c r="Y95" s="187"/>
      <c r="Z95" s="187"/>
      <c r="AA95" s="187"/>
      <c r="AB95" s="187"/>
      <c r="AC95" s="185"/>
    </row>
    <row r="96" spans="2:29" ht="18.600000000000001" customHeight="1">
      <c r="B96" s="22">
        <v>83</v>
      </c>
      <c r="C96" s="216"/>
      <c r="D96" s="354"/>
      <c r="E96" s="221"/>
      <c r="F96" s="23" t="s">
        <v>1</v>
      </c>
      <c r="G96" s="68" t="str">
        <f t="shared" si="16"/>
        <v/>
      </c>
      <c r="H96" s="55"/>
      <c r="I96" s="75" t="str">
        <f t="shared" si="17"/>
        <v/>
      </c>
      <c r="J96" s="397"/>
      <c r="K96" s="195" t="str">
        <f t="shared" si="18"/>
        <v/>
      </c>
      <c r="L96" s="223"/>
      <c r="M96" s="229"/>
      <c r="N96" s="196" t="str">
        <f t="shared" si="21"/>
        <v/>
      </c>
      <c r="O96" s="235"/>
      <c r="P96" s="344"/>
      <c r="Q96" s="197"/>
      <c r="R96" s="191" t="str">
        <f t="shared" si="19"/>
        <v/>
      </c>
      <c r="S96" s="192" t="str">
        <f t="shared" si="20"/>
        <v/>
      </c>
      <c r="Y96" s="187"/>
      <c r="Z96" s="187"/>
      <c r="AA96" s="187"/>
      <c r="AB96" s="187"/>
      <c r="AC96" s="185"/>
    </row>
    <row r="97" spans="2:29" ht="18.600000000000001" customHeight="1">
      <c r="B97" s="22">
        <v>84</v>
      </c>
      <c r="C97" s="216"/>
      <c r="D97" s="354"/>
      <c r="E97" s="217"/>
      <c r="F97" s="23" t="s">
        <v>1</v>
      </c>
      <c r="G97" s="68" t="str">
        <f t="shared" si="16"/>
        <v/>
      </c>
      <c r="H97" s="55"/>
      <c r="I97" s="75" t="str">
        <f t="shared" si="17"/>
        <v/>
      </c>
      <c r="J97" s="397"/>
      <c r="K97" s="195" t="str">
        <f t="shared" si="18"/>
        <v/>
      </c>
      <c r="L97" s="223"/>
      <c r="M97" s="229"/>
      <c r="N97" s="196" t="str">
        <f t="shared" si="21"/>
        <v/>
      </c>
      <c r="O97" s="235"/>
      <c r="P97" s="344"/>
      <c r="Q97" s="197"/>
      <c r="R97" s="191" t="str">
        <f t="shared" si="19"/>
        <v/>
      </c>
      <c r="S97" s="192" t="str">
        <f t="shared" si="20"/>
        <v/>
      </c>
      <c r="Y97" s="187"/>
      <c r="Z97" s="187"/>
      <c r="AA97" s="187"/>
      <c r="AB97" s="187"/>
      <c r="AC97" s="185"/>
    </row>
    <row r="98" spans="2:29" ht="18.600000000000001" customHeight="1">
      <c r="B98" s="22">
        <v>85</v>
      </c>
      <c r="C98" s="216"/>
      <c r="D98" s="354"/>
      <c r="E98" s="217"/>
      <c r="F98" s="23" t="s">
        <v>1</v>
      </c>
      <c r="G98" s="68" t="str">
        <f t="shared" si="16"/>
        <v/>
      </c>
      <c r="H98" s="55"/>
      <c r="I98" s="75" t="str">
        <f t="shared" si="17"/>
        <v/>
      </c>
      <c r="J98" s="397"/>
      <c r="K98" s="195" t="str">
        <f t="shared" si="18"/>
        <v/>
      </c>
      <c r="L98" s="223"/>
      <c r="M98" s="229"/>
      <c r="N98" s="196" t="str">
        <f t="shared" si="21"/>
        <v/>
      </c>
      <c r="O98" s="235"/>
      <c r="P98" s="344"/>
      <c r="Q98" s="197"/>
      <c r="R98" s="191" t="str">
        <f t="shared" si="19"/>
        <v/>
      </c>
      <c r="S98" s="192" t="str">
        <f t="shared" si="20"/>
        <v/>
      </c>
      <c r="Y98" s="187"/>
      <c r="Z98" s="187"/>
      <c r="AA98" s="187"/>
      <c r="AB98" s="187"/>
      <c r="AC98" s="185"/>
    </row>
    <row r="99" spans="2:29" ht="18.600000000000001" customHeight="1">
      <c r="B99" s="22">
        <v>86</v>
      </c>
      <c r="C99" s="216"/>
      <c r="D99" s="354"/>
      <c r="E99" s="217"/>
      <c r="F99" s="23" t="s">
        <v>1</v>
      </c>
      <c r="G99" s="68" t="str">
        <f t="shared" si="16"/>
        <v/>
      </c>
      <c r="H99" s="55"/>
      <c r="I99" s="75" t="str">
        <f t="shared" si="17"/>
        <v/>
      </c>
      <c r="J99" s="397"/>
      <c r="K99" s="195" t="str">
        <f t="shared" si="18"/>
        <v/>
      </c>
      <c r="L99" s="223"/>
      <c r="M99" s="229"/>
      <c r="N99" s="196" t="str">
        <f t="shared" si="21"/>
        <v/>
      </c>
      <c r="O99" s="235"/>
      <c r="P99" s="344"/>
      <c r="Q99" s="197"/>
      <c r="R99" s="191" t="str">
        <f t="shared" si="19"/>
        <v/>
      </c>
      <c r="S99" s="192" t="str">
        <f t="shared" si="20"/>
        <v/>
      </c>
      <c r="Y99" s="187"/>
      <c r="Z99" s="187"/>
      <c r="AA99" s="187"/>
      <c r="AB99" s="187"/>
      <c r="AC99" s="185"/>
    </row>
    <row r="100" spans="2:29" ht="18.600000000000001" customHeight="1">
      <c r="B100" s="22">
        <v>87</v>
      </c>
      <c r="C100" s="216"/>
      <c r="D100" s="354"/>
      <c r="E100" s="217"/>
      <c r="F100" s="23" t="s">
        <v>1</v>
      </c>
      <c r="G100" s="68" t="str">
        <f t="shared" si="16"/>
        <v/>
      </c>
      <c r="H100" s="55"/>
      <c r="I100" s="75" t="str">
        <f t="shared" si="17"/>
        <v/>
      </c>
      <c r="J100" s="397"/>
      <c r="K100" s="195" t="str">
        <f t="shared" si="18"/>
        <v/>
      </c>
      <c r="L100" s="223"/>
      <c r="M100" s="229"/>
      <c r="N100" s="196" t="str">
        <f t="shared" si="21"/>
        <v/>
      </c>
      <c r="O100" s="235"/>
      <c r="P100" s="344"/>
      <c r="Q100" s="197"/>
      <c r="R100" s="191" t="str">
        <f t="shared" si="19"/>
        <v/>
      </c>
      <c r="S100" s="192" t="str">
        <f t="shared" si="20"/>
        <v/>
      </c>
      <c r="Y100" s="187"/>
      <c r="Z100" s="187"/>
      <c r="AA100" s="187"/>
      <c r="AB100" s="187"/>
      <c r="AC100" s="185"/>
    </row>
    <row r="101" spans="2:29" ht="18.600000000000001" customHeight="1">
      <c r="B101" s="22">
        <v>88</v>
      </c>
      <c r="C101" s="216"/>
      <c r="D101" s="354"/>
      <c r="E101" s="217"/>
      <c r="F101" s="23" t="s">
        <v>1</v>
      </c>
      <c r="G101" s="68" t="str">
        <f t="shared" si="16"/>
        <v/>
      </c>
      <c r="H101" s="55"/>
      <c r="I101" s="75" t="str">
        <f t="shared" si="17"/>
        <v/>
      </c>
      <c r="J101" s="397"/>
      <c r="K101" s="195" t="str">
        <f t="shared" si="18"/>
        <v/>
      </c>
      <c r="L101" s="223"/>
      <c r="M101" s="229"/>
      <c r="N101" s="196" t="str">
        <f t="shared" si="21"/>
        <v/>
      </c>
      <c r="O101" s="235"/>
      <c r="P101" s="344"/>
      <c r="Q101" s="197"/>
      <c r="R101" s="191" t="str">
        <f t="shared" si="19"/>
        <v/>
      </c>
      <c r="S101" s="192" t="str">
        <f t="shared" si="20"/>
        <v/>
      </c>
      <c r="Y101" s="187"/>
      <c r="Z101" s="187"/>
      <c r="AA101" s="187"/>
      <c r="AB101" s="187"/>
      <c r="AC101" s="185"/>
    </row>
    <row r="102" spans="2:29" ht="18.600000000000001" customHeight="1">
      <c r="B102" s="22">
        <v>89</v>
      </c>
      <c r="C102" s="216"/>
      <c r="D102" s="354"/>
      <c r="E102" s="217"/>
      <c r="F102" s="23" t="s">
        <v>1</v>
      </c>
      <c r="G102" s="68" t="str">
        <f t="shared" si="16"/>
        <v/>
      </c>
      <c r="H102" s="55"/>
      <c r="I102" s="75" t="str">
        <f t="shared" si="17"/>
        <v/>
      </c>
      <c r="J102" s="397"/>
      <c r="K102" s="195" t="str">
        <f t="shared" si="18"/>
        <v/>
      </c>
      <c r="L102" s="223"/>
      <c r="M102" s="229"/>
      <c r="N102" s="196" t="str">
        <f t="shared" si="21"/>
        <v/>
      </c>
      <c r="O102" s="235"/>
      <c r="P102" s="344"/>
      <c r="Q102" s="197"/>
      <c r="R102" s="191" t="str">
        <f t="shared" si="19"/>
        <v/>
      </c>
      <c r="S102" s="192" t="str">
        <f t="shared" si="20"/>
        <v/>
      </c>
    </row>
    <row r="103" spans="2:29" ht="18.600000000000001" customHeight="1">
      <c r="B103" s="22">
        <v>90</v>
      </c>
      <c r="C103" s="216"/>
      <c r="D103" s="354"/>
      <c r="E103" s="217"/>
      <c r="F103" s="23" t="s">
        <v>1</v>
      </c>
      <c r="G103" s="68" t="str">
        <f t="shared" si="16"/>
        <v/>
      </c>
      <c r="H103" s="55"/>
      <c r="I103" s="75" t="str">
        <f t="shared" si="17"/>
        <v/>
      </c>
      <c r="J103" s="397"/>
      <c r="K103" s="195" t="str">
        <f t="shared" si="18"/>
        <v/>
      </c>
      <c r="L103" s="223"/>
      <c r="M103" s="229"/>
      <c r="N103" s="196" t="str">
        <f t="shared" si="21"/>
        <v/>
      </c>
      <c r="O103" s="235"/>
      <c r="P103" s="344"/>
      <c r="Q103" s="197"/>
      <c r="R103" s="191" t="str">
        <f t="shared" si="19"/>
        <v/>
      </c>
      <c r="S103" s="192" t="str">
        <f t="shared" si="20"/>
        <v/>
      </c>
    </row>
    <row r="104" spans="2:29" ht="18.600000000000001" customHeight="1">
      <c r="B104" s="22">
        <v>91</v>
      </c>
      <c r="C104" s="216"/>
      <c r="D104" s="354"/>
      <c r="E104" s="217"/>
      <c r="F104" s="23" t="s">
        <v>1</v>
      </c>
      <c r="G104" s="68" t="str">
        <f t="shared" si="16"/>
        <v/>
      </c>
      <c r="H104" s="55"/>
      <c r="I104" s="75" t="str">
        <f t="shared" si="17"/>
        <v/>
      </c>
      <c r="J104" s="397"/>
      <c r="K104" s="195" t="str">
        <f t="shared" si="18"/>
        <v/>
      </c>
      <c r="L104" s="223"/>
      <c r="M104" s="229"/>
      <c r="N104" s="196" t="str">
        <f t="shared" si="21"/>
        <v/>
      </c>
      <c r="O104" s="235"/>
      <c r="P104" s="344"/>
      <c r="Q104" s="197"/>
      <c r="R104" s="191" t="str">
        <f t="shared" si="19"/>
        <v/>
      </c>
      <c r="S104" s="192" t="str">
        <f t="shared" si="20"/>
        <v/>
      </c>
    </row>
    <row r="105" spans="2:29" ht="18.600000000000001" customHeight="1">
      <c r="B105" s="22">
        <v>92</v>
      </c>
      <c r="C105" s="216"/>
      <c r="D105" s="354"/>
      <c r="E105" s="217"/>
      <c r="F105" s="23" t="s">
        <v>1</v>
      </c>
      <c r="G105" s="68" t="str">
        <f t="shared" si="16"/>
        <v/>
      </c>
      <c r="H105" s="55"/>
      <c r="I105" s="75" t="str">
        <f t="shared" si="17"/>
        <v/>
      </c>
      <c r="J105" s="397"/>
      <c r="K105" s="195" t="str">
        <f t="shared" si="18"/>
        <v/>
      </c>
      <c r="L105" s="223"/>
      <c r="M105" s="229"/>
      <c r="N105" s="196" t="str">
        <f t="shared" si="21"/>
        <v/>
      </c>
      <c r="O105" s="235"/>
      <c r="P105" s="344"/>
      <c r="Q105" s="197"/>
      <c r="R105" s="191" t="str">
        <f t="shared" si="19"/>
        <v/>
      </c>
      <c r="S105" s="192" t="str">
        <f t="shared" si="20"/>
        <v/>
      </c>
    </row>
    <row r="106" spans="2:29" ht="18.600000000000001" customHeight="1">
      <c r="B106" s="22">
        <v>93</v>
      </c>
      <c r="C106" s="216"/>
      <c r="D106" s="354"/>
      <c r="E106" s="217"/>
      <c r="F106" s="23" t="s">
        <v>1</v>
      </c>
      <c r="G106" s="68" t="str">
        <f t="shared" si="16"/>
        <v/>
      </c>
      <c r="H106" s="55"/>
      <c r="I106" s="75" t="str">
        <f t="shared" si="17"/>
        <v/>
      </c>
      <c r="J106" s="397"/>
      <c r="K106" s="195" t="str">
        <f t="shared" si="18"/>
        <v/>
      </c>
      <c r="L106" s="223"/>
      <c r="M106" s="229"/>
      <c r="N106" s="196" t="str">
        <f t="shared" si="21"/>
        <v/>
      </c>
      <c r="O106" s="235"/>
      <c r="P106" s="344"/>
      <c r="Q106" s="197"/>
      <c r="R106" s="191" t="str">
        <f t="shared" si="19"/>
        <v/>
      </c>
      <c r="S106" s="192" t="str">
        <f t="shared" si="20"/>
        <v/>
      </c>
    </row>
    <row r="107" spans="2:29" ht="18.600000000000001" customHeight="1">
      <c r="B107" s="22">
        <v>94</v>
      </c>
      <c r="C107" s="216"/>
      <c r="D107" s="354"/>
      <c r="E107" s="217"/>
      <c r="F107" s="23" t="s">
        <v>1</v>
      </c>
      <c r="G107" s="68" t="str">
        <f t="shared" si="16"/>
        <v/>
      </c>
      <c r="H107" s="55"/>
      <c r="I107" s="75" t="str">
        <f t="shared" si="17"/>
        <v/>
      </c>
      <c r="J107" s="397"/>
      <c r="K107" s="195" t="str">
        <f t="shared" si="18"/>
        <v/>
      </c>
      <c r="L107" s="223"/>
      <c r="M107" s="229"/>
      <c r="N107" s="196" t="str">
        <f t="shared" si="21"/>
        <v/>
      </c>
      <c r="O107" s="235"/>
      <c r="P107" s="344"/>
      <c r="Q107" s="197"/>
      <c r="R107" s="191" t="str">
        <f t="shared" si="19"/>
        <v/>
      </c>
      <c r="S107" s="192" t="str">
        <f t="shared" si="20"/>
        <v/>
      </c>
    </row>
    <row r="108" spans="2:29" ht="18.600000000000001" customHeight="1">
      <c r="B108" s="22">
        <v>95</v>
      </c>
      <c r="C108" s="216"/>
      <c r="D108" s="354"/>
      <c r="E108" s="217"/>
      <c r="F108" s="23" t="s">
        <v>1</v>
      </c>
      <c r="G108" s="68" t="str">
        <f t="shared" si="16"/>
        <v/>
      </c>
      <c r="H108" s="55"/>
      <c r="I108" s="75" t="str">
        <f t="shared" si="17"/>
        <v/>
      </c>
      <c r="J108" s="397"/>
      <c r="K108" s="195" t="str">
        <f t="shared" si="18"/>
        <v/>
      </c>
      <c r="L108" s="223"/>
      <c r="M108" s="229"/>
      <c r="N108" s="196" t="str">
        <f t="shared" si="21"/>
        <v/>
      </c>
      <c r="O108" s="235"/>
      <c r="P108" s="344"/>
      <c r="Q108" s="197"/>
      <c r="R108" s="191" t="str">
        <f t="shared" si="19"/>
        <v/>
      </c>
      <c r="S108" s="192" t="str">
        <f t="shared" si="20"/>
        <v/>
      </c>
    </row>
    <row r="109" spans="2:29" ht="18.600000000000001" customHeight="1">
      <c r="B109" s="22">
        <v>96</v>
      </c>
      <c r="C109" s="216"/>
      <c r="D109" s="354"/>
      <c r="E109" s="217"/>
      <c r="F109" s="23" t="s">
        <v>1</v>
      </c>
      <c r="G109" s="68" t="str">
        <f t="shared" si="16"/>
        <v/>
      </c>
      <c r="H109" s="55"/>
      <c r="I109" s="75" t="str">
        <f t="shared" si="17"/>
        <v/>
      </c>
      <c r="J109" s="397"/>
      <c r="K109" s="195" t="str">
        <f t="shared" si="18"/>
        <v/>
      </c>
      <c r="L109" s="223"/>
      <c r="M109" s="229"/>
      <c r="N109" s="196" t="str">
        <f t="shared" si="21"/>
        <v/>
      </c>
      <c r="O109" s="235"/>
      <c r="P109" s="344"/>
      <c r="Q109" s="197"/>
      <c r="R109" s="191" t="str">
        <f t="shared" si="19"/>
        <v/>
      </c>
      <c r="S109" s="192" t="str">
        <f t="shared" si="20"/>
        <v/>
      </c>
    </row>
    <row r="110" spans="2:29" ht="18.600000000000001" customHeight="1">
      <c r="B110" s="22">
        <v>97</v>
      </c>
      <c r="C110" s="216"/>
      <c r="D110" s="354"/>
      <c r="E110" s="217"/>
      <c r="F110" s="23" t="s">
        <v>1</v>
      </c>
      <c r="G110" s="68" t="str">
        <f t="shared" si="16"/>
        <v/>
      </c>
      <c r="H110" s="55"/>
      <c r="I110" s="75" t="str">
        <f t="shared" si="17"/>
        <v/>
      </c>
      <c r="J110" s="397"/>
      <c r="K110" s="195" t="str">
        <f t="shared" si="18"/>
        <v/>
      </c>
      <c r="L110" s="223"/>
      <c r="M110" s="229"/>
      <c r="N110" s="196" t="str">
        <f t="shared" si="21"/>
        <v/>
      </c>
      <c r="O110" s="235"/>
      <c r="P110" s="344"/>
      <c r="Q110" s="197"/>
      <c r="R110" s="191" t="str">
        <f t="shared" si="19"/>
        <v/>
      </c>
      <c r="S110" s="192" t="str">
        <f t="shared" si="20"/>
        <v/>
      </c>
    </row>
    <row r="111" spans="2:29" ht="18.600000000000001" customHeight="1">
      <c r="B111" s="22">
        <v>98</v>
      </c>
      <c r="C111" s="216"/>
      <c r="D111" s="354"/>
      <c r="E111" s="217"/>
      <c r="F111" s="23" t="s">
        <v>1</v>
      </c>
      <c r="G111" s="68" t="str">
        <f t="shared" si="16"/>
        <v/>
      </c>
      <c r="H111" s="55"/>
      <c r="I111" s="75" t="str">
        <f t="shared" si="17"/>
        <v/>
      </c>
      <c r="J111" s="397"/>
      <c r="K111" s="195" t="str">
        <f t="shared" si="18"/>
        <v/>
      </c>
      <c r="L111" s="223"/>
      <c r="M111" s="229"/>
      <c r="N111" s="196" t="str">
        <f t="shared" si="21"/>
        <v/>
      </c>
      <c r="O111" s="235"/>
      <c r="P111" s="344"/>
      <c r="Q111" s="197"/>
      <c r="R111" s="191" t="str">
        <f t="shared" si="19"/>
        <v/>
      </c>
      <c r="S111" s="192" t="str">
        <f t="shared" si="20"/>
        <v/>
      </c>
    </row>
    <row r="112" spans="2:29" ht="18.600000000000001" customHeight="1">
      <c r="B112" s="22">
        <v>99</v>
      </c>
      <c r="C112" s="216"/>
      <c r="D112" s="354"/>
      <c r="E112" s="217"/>
      <c r="F112" s="23" t="s">
        <v>1</v>
      </c>
      <c r="G112" s="68" t="str">
        <f t="shared" si="16"/>
        <v/>
      </c>
      <c r="H112" s="55"/>
      <c r="I112" s="75" t="str">
        <f t="shared" si="17"/>
        <v/>
      </c>
      <c r="J112" s="397"/>
      <c r="K112" s="195" t="str">
        <f t="shared" si="18"/>
        <v/>
      </c>
      <c r="L112" s="223"/>
      <c r="M112" s="229"/>
      <c r="N112" s="196" t="str">
        <f t="shared" si="21"/>
        <v/>
      </c>
      <c r="O112" s="235"/>
      <c r="P112" s="344"/>
      <c r="Q112" s="197"/>
      <c r="R112" s="191" t="str">
        <f t="shared" si="19"/>
        <v/>
      </c>
      <c r="S112" s="192" t="str">
        <f t="shared" si="20"/>
        <v/>
      </c>
    </row>
    <row r="113" spans="2:19" ht="18.600000000000001" customHeight="1" thickBot="1">
      <c r="B113" s="29">
        <v>100</v>
      </c>
      <c r="C113" s="218"/>
      <c r="D113" s="355"/>
      <c r="E113" s="219"/>
      <c r="F113" s="30" t="s">
        <v>1</v>
      </c>
      <c r="G113" s="69" t="str">
        <f t="shared" si="16"/>
        <v/>
      </c>
      <c r="H113" s="56"/>
      <c r="I113" s="76" t="str">
        <f t="shared" si="17"/>
        <v/>
      </c>
      <c r="J113" s="400"/>
      <c r="K113" s="207" t="str">
        <f t="shared" si="18"/>
        <v/>
      </c>
      <c r="L113" s="226"/>
      <c r="M113" s="232"/>
      <c r="N113" s="208" t="str">
        <f t="shared" si="21"/>
        <v/>
      </c>
      <c r="O113" s="238"/>
      <c r="P113" s="347"/>
      <c r="Q113" s="209"/>
      <c r="R113" s="191" t="str">
        <f t="shared" si="19"/>
        <v/>
      </c>
      <c r="S113" s="192" t="str">
        <f t="shared" si="20"/>
        <v/>
      </c>
    </row>
    <row r="114" spans="2:19" ht="17.100000000000001" customHeight="1"/>
    <row r="115" spans="2:19" ht="17.100000000000001" customHeight="1"/>
    <row r="116" spans="2:19" ht="17.100000000000001" customHeight="1"/>
    <row r="117" spans="2:19" ht="17.100000000000001" customHeight="1"/>
    <row r="118" spans="2:19" ht="17.100000000000001" customHeight="1"/>
    <row r="119" spans="2:19" ht="17.100000000000001" customHeight="1"/>
  </sheetData>
  <sheetProtection algorithmName="SHA-512" hashValue="tYU4T1yt26hycKrvCKC/cvL1MH0jXTTFnAiq85fpWAvo7n3hIWtvoQ3ac4hpHSf0tEll5r29R39xJQAn5teSJQ==" saltValue="d5Lib0a9t86YML6FNGBC9g==" spinCount="100000" sheet="1" objects="1" scenarios="1" selectLockedCells="1"/>
  <dataConsolidate function="count" topLabels="1" link="1">
    <dataRefs count="1">
      <dataRef name="$G$13:$G$72,$I$13:$I$72,$J$13:$J$72"/>
    </dataRefs>
  </dataConsolidate>
  <mergeCells count="53">
    <mergeCell ref="BP1:BQ1"/>
    <mergeCell ref="BD1:BE1"/>
    <mergeCell ref="BF1:BG1"/>
    <mergeCell ref="BJ1:BK1"/>
    <mergeCell ref="BL1:BM1"/>
    <mergeCell ref="BN1:BO1"/>
    <mergeCell ref="AR1:AS1"/>
    <mergeCell ref="AT1:AU1"/>
    <mergeCell ref="AV1:AW1"/>
    <mergeCell ref="AZ1:BA1"/>
    <mergeCell ref="BB1:BC1"/>
    <mergeCell ref="AF1:AG1"/>
    <mergeCell ref="AH1:AI1"/>
    <mergeCell ref="AJ1:AK1"/>
    <mergeCell ref="AL1:AM1"/>
    <mergeCell ref="AP1:AQ1"/>
    <mergeCell ref="Z1:AA1"/>
    <mergeCell ref="AB1:AC1"/>
    <mergeCell ref="P10:Q10"/>
    <mergeCell ref="P9:Q9"/>
    <mergeCell ref="V10:W10"/>
    <mergeCell ref="V9:W9"/>
    <mergeCell ref="AB10:AC10"/>
    <mergeCell ref="AB9:AC9"/>
    <mergeCell ref="Z10:AA10"/>
    <mergeCell ref="Z9:AA9"/>
    <mergeCell ref="X10:Y10"/>
    <mergeCell ref="X9:Y9"/>
    <mergeCell ref="V1:W1"/>
    <mergeCell ref="B2:Q3"/>
    <mergeCell ref="R12:R13"/>
    <mergeCell ref="M9:N9"/>
    <mergeCell ref="X1:Y1"/>
    <mergeCell ref="Q12:Q13"/>
    <mergeCell ref="K13:L13"/>
    <mergeCell ref="N13:O13"/>
    <mergeCell ref="S12:S13"/>
    <mergeCell ref="B4:Q5"/>
    <mergeCell ref="B6:Q7"/>
    <mergeCell ref="B10:C10"/>
    <mergeCell ref="B1:P1"/>
    <mergeCell ref="E10:J10"/>
    <mergeCell ref="K12:L12"/>
    <mergeCell ref="M12:O12"/>
    <mergeCell ref="M10:N10"/>
    <mergeCell ref="B8:L9"/>
    <mergeCell ref="B12:F12"/>
    <mergeCell ref="G12:H12"/>
    <mergeCell ref="P12:P13"/>
    <mergeCell ref="E13:F13"/>
    <mergeCell ref="I12:J12"/>
    <mergeCell ref="I13:J13"/>
    <mergeCell ref="G13:H13"/>
  </mergeCells>
  <phoneticPr fontId="2"/>
  <dataValidations count="3">
    <dataValidation type="list" operator="equal" allowBlank="1" showInputMessage="1" showErrorMessage="1" sqref="H14:H113">
      <formula1>$U$14:$U$16</formula1>
    </dataValidation>
    <dataValidation type="list" allowBlank="1" showInputMessage="1" showErrorMessage="1" sqref="M10 J14:J113">
      <formula1>$U$17:$U$19</formula1>
    </dataValidation>
    <dataValidation type="list" allowBlank="1" showInputMessage="1" showErrorMessage="1" sqref="O14:O113">
      <formula1>$U$21:$U$26</formula1>
    </dataValidation>
  </dataValidations>
  <pageMargins left="0.74803149606299213" right="0.35433070866141736" top="0.62992125984251968" bottom="0.59055118110236227" header="0.23622047244094491" footer="0.31496062992125984"/>
  <pageSetup paperSize="9" scale="33" orientation="portrait" horizontalDpi="4294967293" r:id="rId1"/>
  <headerFooter alignWithMargins="0">
    <oddFooter>&amp;C&amp;[15</oddFooter>
  </headerFooter>
  <rowBreaks count="1" manualBreakCount="1">
    <brk id="61" max="15" man="1"/>
  </rowBreaks>
  <colBreaks count="1" manualBreakCount="1">
    <brk id="17" max="7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Normal="100" zoomScaleSheetLayoutView="100" workbookViewId="0">
      <selection activeCell="G29" sqref="G29:H29"/>
    </sheetView>
  </sheetViews>
  <sheetFormatPr defaultColWidth="3" defaultRowHeight="13.5"/>
  <cols>
    <col min="1" max="1" width="20" style="175" customWidth="1"/>
    <col min="2" max="2" width="18.75" style="175" customWidth="1"/>
    <col min="3" max="3" width="12.5" style="175" customWidth="1"/>
    <col min="4" max="4" width="5" style="175" customWidth="1"/>
    <col min="5" max="5" width="12.5" style="175" customWidth="1"/>
    <col min="6" max="6" width="5" style="175" customWidth="1"/>
    <col min="7" max="7" width="12.5" style="175" customWidth="1"/>
    <col min="8" max="8" width="5" style="175" customWidth="1"/>
    <col min="9" max="9" width="12.5" style="175" customWidth="1"/>
    <col min="10" max="10" width="5" style="175" customWidth="1"/>
    <col min="11" max="16384" width="3" style="175"/>
  </cols>
  <sheetData>
    <row r="1" spans="1:10" ht="37.5" customHeight="1">
      <c r="A1" s="240" t="s">
        <v>153</v>
      </c>
      <c r="B1" s="517" t="s">
        <v>332</v>
      </c>
      <c r="C1" s="517"/>
      <c r="D1" s="517"/>
      <c r="E1" s="517"/>
      <c r="F1" s="517"/>
      <c r="G1" s="517"/>
      <c r="H1" s="517"/>
      <c r="I1" s="517"/>
      <c r="J1" s="517"/>
    </row>
    <row r="2" spans="1:10" ht="30" customHeight="1">
      <c r="B2" s="241" t="s">
        <v>217</v>
      </c>
      <c r="C2" s="242"/>
      <c r="D2" s="242"/>
      <c r="E2" s="242"/>
      <c r="F2" s="242"/>
      <c r="G2" s="242"/>
      <c r="H2" s="242"/>
      <c r="I2" s="242"/>
      <c r="J2" s="242"/>
    </row>
    <row r="3" spans="1:10" ht="18.75" customHeight="1">
      <c r="A3" s="243"/>
      <c r="B3" s="243"/>
      <c r="C3" s="244"/>
      <c r="D3" s="244"/>
      <c r="E3" s="244"/>
      <c r="F3" s="244"/>
      <c r="G3" s="244"/>
      <c r="H3" s="244"/>
      <c r="I3" s="244"/>
      <c r="J3" s="244"/>
    </row>
    <row r="4" spans="1:10" ht="19.5" thickBot="1">
      <c r="A4" s="489" t="s">
        <v>154</v>
      </c>
      <c r="B4" s="489"/>
      <c r="C4" s="245" t="s">
        <v>155</v>
      </c>
      <c r="D4" s="245"/>
      <c r="E4" s="245"/>
      <c r="F4" s="245"/>
      <c r="H4" s="246"/>
      <c r="I4" s="246"/>
      <c r="J4" s="246"/>
    </row>
    <row r="5" spans="1:10" ht="5.0999999999999996" customHeight="1">
      <c r="A5" s="247"/>
      <c r="B5" s="247"/>
      <c r="C5" s="247"/>
      <c r="D5" s="247"/>
      <c r="E5" s="247"/>
      <c r="F5" s="247"/>
      <c r="G5" s="247"/>
      <c r="H5" s="246"/>
      <c r="I5" s="246"/>
      <c r="J5" s="246"/>
    </row>
    <row r="6" spans="1:10" ht="30" customHeight="1" thickBot="1">
      <c r="A6" s="248" t="s">
        <v>156</v>
      </c>
      <c r="B6" s="488" t="str">
        <f>IF('2021バレーＢ表'!$E$10="","",'2021バレーＢ表'!$E$10)</f>
        <v/>
      </c>
      <c r="C6" s="488"/>
      <c r="D6" s="488"/>
      <c r="E6" s="488"/>
      <c r="F6" s="249"/>
      <c r="G6" s="250" t="s">
        <v>204</v>
      </c>
      <c r="H6" s="490" t="str">
        <f>IF('2021バレーＢ表'!$M$10="","",'2021バレーＢ表'!$M$10)</f>
        <v/>
      </c>
      <c r="I6" s="490"/>
      <c r="J6" s="490"/>
    </row>
    <row r="7" spans="1:10" ht="5.0999999999999996" customHeight="1">
      <c r="A7" s="247"/>
      <c r="B7" s="247"/>
      <c r="C7" s="247"/>
      <c r="D7" s="247"/>
      <c r="E7" s="247"/>
      <c r="F7" s="247"/>
      <c r="G7" s="247"/>
      <c r="H7" s="247"/>
      <c r="I7" s="247"/>
      <c r="J7" s="244"/>
    </row>
    <row r="8" spans="1:10" ht="28.5" customHeight="1" thickBot="1">
      <c r="A8" s="251" t="s">
        <v>157</v>
      </c>
      <c r="B8" s="489" t="str">
        <f>IF('2021バレーＢ表'!$P$10="","",'2021バレーＢ表'!$P$10)</f>
        <v/>
      </c>
      <c r="C8" s="489"/>
      <c r="D8" s="489"/>
      <c r="E8" s="489"/>
      <c r="G8" s="250" t="s">
        <v>203</v>
      </c>
      <c r="H8" s="531" t="str">
        <f>IF('2021バレーＢ表'!$P$9="","",'2021バレーＢ表'!$P$9)</f>
        <v/>
      </c>
      <c r="I8" s="531"/>
      <c r="J8" s="531"/>
    </row>
    <row r="9" spans="1:10" ht="5.0999999999999996" customHeight="1" thickBot="1">
      <c r="A9" s="243"/>
      <c r="B9" s="243"/>
      <c r="C9" s="244"/>
      <c r="D9" s="244"/>
      <c r="E9" s="244"/>
      <c r="F9" s="244"/>
      <c r="G9" s="244"/>
      <c r="H9" s="244"/>
      <c r="I9" s="244"/>
      <c r="J9" s="244"/>
    </row>
    <row r="10" spans="1:10" ht="30" customHeight="1" thickTop="1" thickBot="1">
      <c r="A10" s="492" t="s">
        <v>202</v>
      </c>
      <c r="B10" s="493"/>
      <c r="C10" s="494" t="s">
        <v>188</v>
      </c>
      <c r="D10" s="494"/>
      <c r="E10" s="496" t="s">
        <v>189</v>
      </c>
      <c r="F10" s="497"/>
      <c r="G10" s="496" t="s">
        <v>190</v>
      </c>
      <c r="H10" s="497"/>
      <c r="I10" s="494" t="s">
        <v>191</v>
      </c>
      <c r="J10" s="495"/>
    </row>
    <row r="11" spans="1:10" ht="30" customHeight="1" thickTop="1">
      <c r="A11" s="252" t="s">
        <v>192</v>
      </c>
      <c r="B11" s="253"/>
      <c r="C11" s="254">
        <f>'2021バレーＢ表'!V2</f>
        <v>0</v>
      </c>
      <c r="D11" s="254" t="s">
        <v>183</v>
      </c>
      <c r="E11" s="255">
        <f>'2021バレーＢ表'!X2</f>
        <v>0</v>
      </c>
      <c r="F11" s="256" t="s">
        <v>183</v>
      </c>
      <c r="G11" s="255">
        <f>'2021バレーＢ表'!Z2</f>
        <v>0</v>
      </c>
      <c r="H11" s="256" t="s">
        <v>183</v>
      </c>
      <c r="I11" s="254">
        <f>'2021バレーＢ表'!AB2</f>
        <v>0</v>
      </c>
      <c r="J11" s="257" t="s">
        <v>183</v>
      </c>
    </row>
    <row r="12" spans="1:10" ht="30" customHeight="1">
      <c r="A12" s="258" t="s">
        <v>193</v>
      </c>
      <c r="B12" s="259"/>
      <c r="C12" s="260">
        <f>'2021バレーＢ表'!V3</f>
        <v>0</v>
      </c>
      <c r="D12" s="260" t="s">
        <v>183</v>
      </c>
      <c r="E12" s="261">
        <f>'2021バレーＢ表'!X3</f>
        <v>0</v>
      </c>
      <c r="F12" s="262" t="s">
        <v>183</v>
      </c>
      <c r="G12" s="261">
        <f>'2021バレーＢ表'!Z3</f>
        <v>0</v>
      </c>
      <c r="H12" s="262" t="s">
        <v>183</v>
      </c>
      <c r="I12" s="260">
        <f>'2021バレーＢ表'!AB3</f>
        <v>0</v>
      </c>
      <c r="J12" s="263" t="s">
        <v>183</v>
      </c>
    </row>
    <row r="13" spans="1:10" ht="30" customHeight="1">
      <c r="A13" s="258" t="s">
        <v>194</v>
      </c>
      <c r="B13" s="259"/>
      <c r="C13" s="260">
        <f>'2021バレーＢ表'!V4</f>
        <v>0</v>
      </c>
      <c r="D13" s="260" t="s">
        <v>183</v>
      </c>
      <c r="E13" s="261">
        <f>'2021バレーＢ表'!X4</f>
        <v>0</v>
      </c>
      <c r="F13" s="262" t="s">
        <v>183</v>
      </c>
      <c r="G13" s="261">
        <f>'2021バレーＢ表'!Z4</f>
        <v>0</v>
      </c>
      <c r="H13" s="262" t="s">
        <v>183</v>
      </c>
      <c r="I13" s="260">
        <f>'2021バレーＢ表'!AB4</f>
        <v>0</v>
      </c>
      <c r="J13" s="263" t="s">
        <v>183</v>
      </c>
    </row>
    <row r="14" spans="1:10" ht="30" customHeight="1">
      <c r="A14" s="264" t="s">
        <v>215</v>
      </c>
      <c r="B14" s="265"/>
      <c r="C14" s="266">
        <f>'2021バレーＢ表'!V5</f>
        <v>0</v>
      </c>
      <c r="D14" s="266" t="s">
        <v>183</v>
      </c>
      <c r="E14" s="267">
        <f>'2021バレーＢ表'!X5</f>
        <v>0</v>
      </c>
      <c r="F14" s="268" t="s">
        <v>183</v>
      </c>
      <c r="G14" s="267">
        <f>'2021バレーＢ表'!Z5</f>
        <v>0</v>
      </c>
      <c r="H14" s="268" t="s">
        <v>183</v>
      </c>
      <c r="I14" s="266">
        <f>'2021バレーＢ表'!AB5</f>
        <v>0</v>
      </c>
      <c r="J14" s="269" t="s">
        <v>183</v>
      </c>
    </row>
    <row r="15" spans="1:10" ht="30" customHeight="1" thickBot="1">
      <c r="A15" s="264" t="s">
        <v>255</v>
      </c>
      <c r="B15" s="265"/>
      <c r="C15" s="266">
        <f>'2021バレーＢ表'!V6</f>
        <v>0</v>
      </c>
      <c r="D15" s="266" t="s">
        <v>253</v>
      </c>
      <c r="E15" s="267">
        <f>'2021バレーＢ表'!X6</f>
        <v>0</v>
      </c>
      <c r="F15" s="268" t="s">
        <v>253</v>
      </c>
      <c r="G15" s="267">
        <f>'2021バレーＢ表'!Z6</f>
        <v>0</v>
      </c>
      <c r="H15" s="268" t="s">
        <v>253</v>
      </c>
      <c r="I15" s="266">
        <f>'2021バレーＢ表'!AB6</f>
        <v>0</v>
      </c>
      <c r="J15" s="269" t="s">
        <v>253</v>
      </c>
    </row>
    <row r="16" spans="1:10" ht="30" customHeight="1" thickTop="1" thickBot="1">
      <c r="A16" s="270" t="s">
        <v>191</v>
      </c>
      <c r="B16" s="271"/>
      <c r="C16" s="272">
        <f>SUM(C11:C15)</f>
        <v>0</v>
      </c>
      <c r="D16" s="273" t="s">
        <v>183</v>
      </c>
      <c r="E16" s="274">
        <f>SUM(E11:E15)</f>
        <v>0</v>
      </c>
      <c r="F16" s="275" t="s">
        <v>183</v>
      </c>
      <c r="G16" s="274">
        <f>SUM(G11:G15)</f>
        <v>0</v>
      </c>
      <c r="H16" s="275" t="s">
        <v>183</v>
      </c>
      <c r="I16" s="273">
        <f>SUM(I11:I15)</f>
        <v>0</v>
      </c>
      <c r="J16" s="276" t="s">
        <v>183</v>
      </c>
    </row>
    <row r="17" spans="1:10" ht="22.5" customHeight="1" thickTop="1" thickBot="1">
      <c r="A17" s="277"/>
      <c r="B17" s="277"/>
      <c r="C17" s="278"/>
      <c r="D17" s="278"/>
      <c r="E17" s="278"/>
      <c r="F17" s="278"/>
      <c r="G17" s="278"/>
      <c r="H17" s="278"/>
      <c r="I17" s="278"/>
      <c r="J17" s="278"/>
    </row>
    <row r="18" spans="1:10" ht="7.5" customHeight="1">
      <c r="A18" s="498"/>
      <c r="B18" s="498"/>
      <c r="C18" s="498"/>
      <c r="D18" s="498"/>
      <c r="E18" s="498"/>
      <c r="F18" s="498"/>
      <c r="G18" s="498"/>
      <c r="H18" s="498"/>
      <c r="I18" s="498"/>
      <c r="J18" s="498"/>
    </row>
    <row r="19" spans="1:10" ht="50.1" customHeight="1">
      <c r="A19" s="491" t="s">
        <v>73</v>
      </c>
      <c r="B19" s="491"/>
      <c r="C19" s="491"/>
      <c r="D19" s="491"/>
      <c r="E19" s="491"/>
      <c r="F19" s="279"/>
      <c r="G19" s="280"/>
    </row>
    <row r="20" spans="1:10" ht="37.5" customHeight="1">
      <c r="A20" s="538" t="str">
        <f>CONCATENATE(B6,"長殿")</f>
        <v>長殿</v>
      </c>
      <c r="B20" s="538"/>
      <c r="C20" s="538"/>
      <c r="D20" s="538"/>
      <c r="E20" s="538"/>
      <c r="F20" s="281"/>
      <c r="G20" s="281"/>
    </row>
    <row r="21" spans="1:10" ht="24.95" customHeight="1">
      <c r="A21" s="499" t="s">
        <v>74</v>
      </c>
      <c r="B21" s="499"/>
      <c r="C21" s="499"/>
      <c r="D21" s="499"/>
      <c r="E21" s="282"/>
      <c r="F21" s="281"/>
    </row>
    <row r="22" spans="1:10" ht="14.45" customHeight="1" thickBot="1">
      <c r="A22" s="281"/>
      <c r="B22" s="282"/>
      <c r="C22" s="282"/>
      <c r="D22" s="282"/>
      <c r="E22" s="282"/>
      <c r="F22" s="282"/>
      <c r="G22" s="281"/>
    </row>
    <row r="23" spans="1:10" ht="37.5" customHeight="1" thickBot="1">
      <c r="A23" s="500" t="s">
        <v>200</v>
      </c>
      <c r="B23" s="501"/>
      <c r="C23" s="502">
        <f t="shared" ref="C23" si="0">$E$33</f>
        <v>0</v>
      </c>
      <c r="D23" s="502"/>
      <c r="E23" s="503"/>
      <c r="F23" s="281"/>
    </row>
    <row r="24" spans="1:10" ht="12" customHeight="1">
      <c r="A24" s="281"/>
      <c r="B24" s="283"/>
      <c r="C24" s="283"/>
      <c r="D24" s="284"/>
      <c r="E24" s="284"/>
      <c r="F24" s="284"/>
      <c r="G24" s="281"/>
    </row>
    <row r="25" spans="1:10" ht="37.5" customHeight="1">
      <c r="A25" s="285" t="s">
        <v>82</v>
      </c>
      <c r="B25" s="510" t="s">
        <v>333</v>
      </c>
      <c r="C25" s="510"/>
      <c r="D25" s="510"/>
      <c r="E25" s="510"/>
      <c r="F25" s="510"/>
      <c r="G25" s="510"/>
      <c r="H25" s="510"/>
      <c r="I25" s="510"/>
      <c r="J25" s="510"/>
    </row>
    <row r="26" spans="1:10" ht="18.95" customHeight="1" thickBot="1">
      <c r="A26" s="286" t="str">
        <f>"【バレーボール競技・"&amp;H6&amp;"・各期登録】"</f>
        <v>【バレーボール競技・・各期登録】</v>
      </c>
      <c r="B26" s="281"/>
      <c r="C26" s="281"/>
      <c r="D26" s="281"/>
      <c r="E26" s="281"/>
      <c r="F26" s="281"/>
    </row>
    <row r="27" spans="1:10" ht="30" customHeight="1" thickBot="1">
      <c r="A27" s="504" t="s">
        <v>211</v>
      </c>
      <c r="B27" s="505"/>
      <c r="C27" s="508" t="s">
        <v>216</v>
      </c>
      <c r="D27" s="509"/>
      <c r="E27" s="529" t="s">
        <v>76</v>
      </c>
      <c r="F27" s="530"/>
      <c r="G27" s="509" t="s">
        <v>196</v>
      </c>
      <c r="H27" s="515"/>
    </row>
    <row r="28" spans="1:10" ht="30" customHeight="1" thickTop="1">
      <c r="A28" s="506" t="s">
        <v>197</v>
      </c>
      <c r="B28" s="507"/>
      <c r="C28" s="287">
        <f t="shared" ref="C28:C33" si="1">I11</f>
        <v>0</v>
      </c>
      <c r="D28" s="288" t="s">
        <v>183</v>
      </c>
      <c r="E28" s="527">
        <f>C28*500</f>
        <v>0</v>
      </c>
      <c r="F28" s="528"/>
      <c r="G28" s="513">
        <v>44322</v>
      </c>
      <c r="H28" s="514"/>
    </row>
    <row r="29" spans="1:10" ht="30" customHeight="1">
      <c r="A29" s="486" t="s">
        <v>198</v>
      </c>
      <c r="B29" s="487"/>
      <c r="C29" s="289">
        <f t="shared" si="1"/>
        <v>0</v>
      </c>
      <c r="D29" s="290" t="s">
        <v>183</v>
      </c>
      <c r="E29" s="525">
        <f t="shared" ref="E29:E33" si="2">C29*500</f>
        <v>0</v>
      </c>
      <c r="F29" s="526"/>
      <c r="G29" s="511">
        <v>44434</v>
      </c>
      <c r="H29" s="512"/>
    </row>
    <row r="30" spans="1:10" ht="30" customHeight="1">
      <c r="A30" s="486" t="s">
        <v>199</v>
      </c>
      <c r="B30" s="487"/>
      <c r="C30" s="289">
        <f t="shared" si="1"/>
        <v>0</v>
      </c>
      <c r="D30" s="290" t="s">
        <v>183</v>
      </c>
      <c r="E30" s="525">
        <f t="shared" si="2"/>
        <v>0</v>
      </c>
      <c r="F30" s="526"/>
      <c r="G30" s="511">
        <v>44525</v>
      </c>
      <c r="H30" s="512"/>
    </row>
    <row r="31" spans="1:10" ht="30" customHeight="1">
      <c r="A31" s="486" t="s">
        <v>218</v>
      </c>
      <c r="B31" s="487"/>
      <c r="C31" s="289">
        <f t="shared" si="1"/>
        <v>0</v>
      </c>
      <c r="D31" s="291" t="s">
        <v>183</v>
      </c>
      <c r="E31" s="525">
        <f t="shared" si="2"/>
        <v>0</v>
      </c>
      <c r="F31" s="526"/>
      <c r="G31" s="534"/>
      <c r="H31" s="535"/>
    </row>
    <row r="32" spans="1:10" ht="30" customHeight="1" thickBot="1">
      <c r="A32" s="292" t="s">
        <v>256</v>
      </c>
      <c r="B32" s="293"/>
      <c r="C32" s="294">
        <f t="shared" si="1"/>
        <v>0</v>
      </c>
      <c r="D32" s="295" t="s">
        <v>183</v>
      </c>
      <c r="E32" s="532">
        <f t="shared" si="2"/>
        <v>0</v>
      </c>
      <c r="F32" s="533"/>
      <c r="G32" s="536"/>
      <c r="H32" s="537"/>
    </row>
    <row r="33" spans="1:10" ht="30" customHeight="1" thickTop="1" thickBot="1">
      <c r="A33" s="519" t="s">
        <v>212</v>
      </c>
      <c r="B33" s="520"/>
      <c r="C33" s="296">
        <f t="shared" si="1"/>
        <v>0</v>
      </c>
      <c r="D33" s="297" t="s">
        <v>183</v>
      </c>
      <c r="E33" s="523">
        <f t="shared" si="2"/>
        <v>0</v>
      </c>
      <c r="F33" s="524"/>
      <c r="G33" s="521"/>
      <c r="H33" s="522"/>
    </row>
    <row r="34" spans="1:10" ht="9.9499999999999993" customHeight="1">
      <c r="A34" s="281"/>
      <c r="B34" s="281"/>
      <c r="C34" s="281"/>
      <c r="D34" s="281"/>
      <c r="E34" s="281"/>
      <c r="F34" s="281"/>
    </row>
    <row r="35" spans="1:10" ht="32.450000000000003" customHeight="1">
      <c r="A35" s="298" t="s">
        <v>206</v>
      </c>
      <c r="B35" s="516" t="s">
        <v>207</v>
      </c>
      <c r="C35" s="516"/>
      <c r="D35" s="516"/>
      <c r="E35" s="516"/>
      <c r="F35" s="516"/>
      <c r="G35" s="516"/>
      <c r="H35" s="516"/>
      <c r="I35" s="516"/>
      <c r="J35" s="516"/>
    </row>
    <row r="36" spans="1:10">
      <c r="A36" s="281"/>
      <c r="B36" s="281"/>
      <c r="C36" s="281"/>
      <c r="D36" s="281"/>
      <c r="E36" s="281"/>
      <c r="F36" s="281"/>
    </row>
    <row r="37" spans="1:10" ht="22.5" customHeight="1">
      <c r="A37" s="299" t="s">
        <v>201</v>
      </c>
      <c r="B37" s="518">
        <f ca="1">TODAY()</f>
        <v>44241</v>
      </c>
      <c r="C37" s="518"/>
      <c r="D37" s="518"/>
      <c r="E37" s="281"/>
      <c r="F37" s="281"/>
    </row>
    <row r="38" spans="1:10" ht="11.25" customHeight="1">
      <c r="A38" s="281"/>
      <c r="B38" s="281"/>
      <c r="C38" s="281"/>
      <c r="D38" s="281"/>
      <c r="E38" s="281"/>
      <c r="F38" s="281"/>
    </row>
    <row r="39" spans="1:10" ht="18.75">
      <c r="A39" s="286"/>
      <c r="B39" s="300" t="s">
        <v>205</v>
      </c>
      <c r="C39" s="281"/>
      <c r="D39" s="281"/>
      <c r="E39" s="281"/>
      <c r="F39" s="281"/>
    </row>
    <row r="40" spans="1:10">
      <c r="G40" s="301"/>
    </row>
  </sheetData>
  <sheetProtection algorithmName="SHA-512" hashValue="W2hor3n69K693bXwIommNzzFTO427zPw6pfzBTob0kJwyEG+1BU6sYZpI7XQPRy3WejOzQkbiDOl3P+v33WAtA==" saltValue="tNz5jHqokWJm+KXA3DCKYQ==" spinCount="100000" sheet="1" objects="1" scenarios="1" selectLockedCells="1" selectUnlockedCells="1"/>
  <mergeCells count="41">
    <mergeCell ref="B35:J35"/>
    <mergeCell ref="B1:J1"/>
    <mergeCell ref="B37:D37"/>
    <mergeCell ref="A33:B33"/>
    <mergeCell ref="G33:H33"/>
    <mergeCell ref="E33:F33"/>
    <mergeCell ref="E31:F31"/>
    <mergeCell ref="E30:F30"/>
    <mergeCell ref="E29:F29"/>
    <mergeCell ref="E28:F28"/>
    <mergeCell ref="E27:F27"/>
    <mergeCell ref="H8:J8"/>
    <mergeCell ref="E32:F32"/>
    <mergeCell ref="G31:H31"/>
    <mergeCell ref="G32:H32"/>
    <mergeCell ref="A20:E20"/>
    <mergeCell ref="A30:B30"/>
    <mergeCell ref="A29:B29"/>
    <mergeCell ref="A28:B28"/>
    <mergeCell ref="C27:D27"/>
    <mergeCell ref="B25:J25"/>
    <mergeCell ref="G30:H30"/>
    <mergeCell ref="G29:H29"/>
    <mergeCell ref="G28:H28"/>
    <mergeCell ref="G27:H27"/>
    <mergeCell ref="A31:B31"/>
    <mergeCell ref="B6:E6"/>
    <mergeCell ref="A4:B4"/>
    <mergeCell ref="H6:J6"/>
    <mergeCell ref="A19:E19"/>
    <mergeCell ref="A10:B10"/>
    <mergeCell ref="I10:J10"/>
    <mergeCell ref="G10:H10"/>
    <mergeCell ref="E10:F10"/>
    <mergeCell ref="C10:D10"/>
    <mergeCell ref="A18:J18"/>
    <mergeCell ref="B8:E8"/>
    <mergeCell ref="A21:D21"/>
    <mergeCell ref="A23:B23"/>
    <mergeCell ref="C23:E23"/>
    <mergeCell ref="A27:B27"/>
  </mergeCells>
  <phoneticPr fontId="2"/>
  <pageMargins left="0.74803149606299213" right="0.59055118110236227" top="0.70866141732283472" bottom="0.62992125984251968" header="0.27559055118110237" footer="0.31496062992125984"/>
  <pageSetup paperSize="9" scale="7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124"/>
  <sheetViews>
    <sheetView view="pageBreakPreview" topLeftCell="B1" zoomScale="115" zoomScaleNormal="100" zoomScaleSheetLayoutView="115" workbookViewId="0">
      <selection activeCell="S3" sqref="S3"/>
    </sheetView>
  </sheetViews>
  <sheetFormatPr defaultColWidth="2.75" defaultRowHeight="13.5"/>
  <cols>
    <col min="1" max="1" width="8.25" style="6" hidden="1" customWidth="1"/>
    <col min="2" max="2" width="3.75" style="51" customWidth="1"/>
    <col min="3" max="3" width="15" style="5" customWidth="1"/>
    <col min="4" max="5" width="3.75" style="5" customWidth="1"/>
    <col min="6" max="6" width="6.25" style="5" customWidth="1"/>
    <col min="7" max="18" width="5" style="5" customWidth="1"/>
    <col min="19" max="19" width="10" style="5" customWidth="1"/>
    <col min="20" max="20" width="2.375" style="5" customWidth="1"/>
    <col min="21" max="21" width="20.75" style="5" customWidth="1"/>
    <col min="22" max="22" width="1.25" style="5" customWidth="1"/>
    <col min="23" max="51" width="5.625" style="5" hidden="1" customWidth="1"/>
    <col min="52" max="52" width="1.25" style="5" hidden="1" customWidth="1"/>
    <col min="53" max="53" width="5" style="5" customWidth="1"/>
    <col min="54" max="54" width="9.375" style="5" customWidth="1"/>
    <col min="55" max="55" width="3.125" style="5" customWidth="1"/>
    <col min="56" max="56" width="9.375" style="5" customWidth="1"/>
    <col min="57" max="57" width="3.125" style="5" customWidth="1"/>
    <col min="58" max="58" width="9.375" style="5" customWidth="1"/>
    <col min="59" max="59" width="3.125" style="5" customWidth="1"/>
    <col min="60" max="60" width="9.375" style="5" customWidth="1"/>
    <col min="61" max="61" width="3.125" style="5" customWidth="1"/>
    <col min="62" max="62" width="9.375" style="5" customWidth="1"/>
    <col min="63" max="63" width="3.125" style="5" customWidth="1"/>
    <col min="64" max="74" width="5" style="5" customWidth="1"/>
    <col min="75" max="16384" width="2.75" style="5"/>
  </cols>
  <sheetData>
    <row r="1" spans="1:74" ht="15" customHeight="1" thickBot="1">
      <c r="A1" s="4">
        <f>$BB$1</f>
        <v>0</v>
      </c>
      <c r="B1" s="619" t="s">
        <v>104</v>
      </c>
      <c r="C1" s="619"/>
      <c r="D1" s="619"/>
      <c r="E1" s="619"/>
      <c r="F1" s="619"/>
      <c r="G1" s="619"/>
      <c r="H1" s="619"/>
      <c r="I1" s="619"/>
      <c r="J1" s="619"/>
      <c r="K1" s="619"/>
      <c r="L1" s="619"/>
      <c r="M1" s="619"/>
      <c r="N1" s="619"/>
      <c r="O1" s="619"/>
      <c r="P1" s="619"/>
      <c r="Q1" s="619"/>
      <c r="R1" s="619"/>
      <c r="S1" s="118"/>
      <c r="T1" s="119"/>
      <c r="U1" s="119"/>
      <c r="BB1" s="87"/>
      <c r="BC1" s="625" t="s">
        <v>222</v>
      </c>
      <c r="BD1" s="626"/>
      <c r="BE1" s="622" t="str">
        <f>IFERROR(VLOOKUP(BB1,'2021バレーＢ表'!Y14:Z61,2,0),"")</f>
        <v/>
      </c>
      <c r="BF1" s="623"/>
      <c r="BG1" s="623"/>
      <c r="BH1" s="623"/>
      <c r="BI1" s="623"/>
      <c r="BJ1" s="623"/>
      <c r="BK1" s="624"/>
    </row>
    <row r="2" spans="1:74" ht="15" customHeight="1" thickBot="1">
      <c r="A2" s="6" t="s">
        <v>105</v>
      </c>
      <c r="B2" s="620" t="s">
        <v>106</v>
      </c>
      <c r="C2" s="620"/>
      <c r="D2" s="620"/>
      <c r="E2" s="620"/>
      <c r="F2" s="620"/>
      <c r="G2" s="620"/>
      <c r="H2" s="620"/>
      <c r="I2" s="620"/>
      <c r="J2" s="620"/>
      <c r="K2" s="620"/>
      <c r="L2" s="620"/>
      <c r="M2" s="620"/>
      <c r="N2" s="620"/>
      <c r="O2" s="620"/>
      <c r="P2" s="620"/>
      <c r="Q2" s="620"/>
      <c r="R2" s="620"/>
      <c r="S2" s="120" t="s">
        <v>238</v>
      </c>
      <c r="T2" s="119"/>
      <c r="U2" s="120" t="s">
        <v>269</v>
      </c>
      <c r="BB2" s="87"/>
      <c r="BC2" s="625" t="s">
        <v>223</v>
      </c>
      <c r="BD2" s="626"/>
      <c r="BE2" s="622" t="str">
        <f>IFERROR(VLOOKUP(BB2,'2021バレーＢ表'!V17:W19,2,1),"")</f>
        <v/>
      </c>
      <c r="BF2" s="623"/>
      <c r="BG2" s="623"/>
      <c r="BH2" s="623"/>
      <c r="BI2" s="623"/>
      <c r="BJ2" s="623"/>
      <c r="BK2" s="624"/>
    </row>
    <row r="3" spans="1:74" ht="60" customHeight="1" thickTop="1" thickBot="1">
      <c r="A3" s="4">
        <f>$BB$2</f>
        <v>0</v>
      </c>
      <c r="B3" s="621" t="s">
        <v>342</v>
      </c>
      <c r="C3" s="620"/>
      <c r="D3" s="620"/>
      <c r="E3" s="620"/>
      <c r="F3" s="620"/>
      <c r="G3" s="620"/>
      <c r="H3" s="620"/>
      <c r="I3" s="620"/>
      <c r="J3" s="620"/>
      <c r="K3" s="620"/>
      <c r="L3" s="620"/>
      <c r="M3" s="620"/>
      <c r="N3" s="620"/>
      <c r="O3" s="620"/>
      <c r="P3" s="620"/>
      <c r="Q3" s="620"/>
      <c r="R3" s="620"/>
      <c r="S3" s="319">
        <v>0</v>
      </c>
      <c r="T3" s="119"/>
      <c r="U3" s="121" t="str">
        <f>$BE$3</f>
        <v/>
      </c>
      <c r="BB3" s="87">
        <f>$S$3</f>
        <v>0</v>
      </c>
      <c r="BC3" s="625" t="s">
        <v>270</v>
      </c>
      <c r="BD3" s="626"/>
      <c r="BE3" s="622" t="str">
        <f>IFERROR(VLOOKUP(BB3,'2021バレーＢ表'!V28:W41,2,1),"")</f>
        <v/>
      </c>
      <c r="BF3" s="623"/>
      <c r="BG3" s="623"/>
      <c r="BH3" s="623"/>
      <c r="BI3" s="623"/>
      <c r="BJ3" s="623"/>
      <c r="BK3" s="624"/>
    </row>
    <row r="4" spans="1:74" ht="18.75" customHeight="1" thickTop="1" thickBot="1">
      <c r="A4" s="7" t="s">
        <v>108</v>
      </c>
      <c r="B4" s="116" t="s">
        <v>109</v>
      </c>
      <c r="C4" s="617" t="s">
        <v>110</v>
      </c>
      <c r="D4" s="617"/>
      <c r="E4" s="617"/>
      <c r="F4" s="617"/>
      <c r="G4" s="617"/>
      <c r="H4" s="617"/>
      <c r="I4" s="617"/>
      <c r="J4" s="617"/>
      <c r="K4" s="617"/>
      <c r="L4" s="617"/>
      <c r="M4" s="617"/>
      <c r="N4" s="617"/>
      <c r="O4" s="617"/>
      <c r="P4" s="617"/>
      <c r="Q4" s="117"/>
      <c r="R4" s="117"/>
      <c r="S4" s="122"/>
      <c r="T4" s="122"/>
      <c r="U4" s="94" t="s">
        <v>271</v>
      </c>
      <c r="BB4" s="637" t="s">
        <v>71</v>
      </c>
      <c r="BC4" s="638"/>
      <c r="BD4" s="627" t="s">
        <v>8</v>
      </c>
      <c r="BE4" s="628"/>
      <c r="BF4" s="627" t="s">
        <v>107</v>
      </c>
      <c r="BG4" s="628"/>
      <c r="BH4" s="627" t="s">
        <v>67</v>
      </c>
      <c r="BI4" s="628"/>
      <c r="BJ4" s="627" t="s">
        <v>9</v>
      </c>
      <c r="BK4" s="628"/>
      <c r="BM4" s="637" t="s">
        <v>71</v>
      </c>
      <c r="BN4" s="638"/>
      <c r="BO4" s="627" t="s">
        <v>8</v>
      </c>
      <c r="BP4" s="628"/>
      <c r="BQ4" s="627" t="s">
        <v>107</v>
      </c>
      <c r="BR4" s="628"/>
      <c r="BS4" s="627" t="s">
        <v>67</v>
      </c>
      <c r="BT4" s="628"/>
      <c r="BU4" s="627" t="s">
        <v>9</v>
      </c>
      <c r="BV4" s="628"/>
    </row>
    <row r="5" spans="1:74" ht="17.45" customHeight="1" thickBot="1">
      <c r="B5" s="10" t="s">
        <v>111</v>
      </c>
      <c r="C5" s="618" t="s">
        <v>95</v>
      </c>
      <c r="D5" s="618"/>
      <c r="E5" s="618"/>
      <c r="F5" s="618"/>
      <c r="G5" s="618"/>
      <c r="H5" s="618"/>
      <c r="I5" s="618"/>
      <c r="J5" s="618"/>
      <c r="K5" s="618"/>
      <c r="L5" s="618"/>
      <c r="M5" s="618"/>
      <c r="N5" s="618"/>
      <c r="O5" s="618"/>
      <c r="P5" s="618"/>
      <c r="Q5" s="123">
        <f>COUNTIF($J$24:$P$123,"Ｐ")</f>
        <v>0</v>
      </c>
      <c r="R5" s="124"/>
      <c r="S5" s="125"/>
      <c r="T5" s="125"/>
      <c r="U5" s="126"/>
      <c r="BA5" s="5" t="s">
        <v>65</v>
      </c>
      <c r="BB5" s="8">
        <f>$AE$22</f>
        <v>0</v>
      </c>
      <c r="BC5" s="9" t="s">
        <v>68</v>
      </c>
      <c r="BD5" s="8">
        <f>$AF$22</f>
        <v>0</v>
      </c>
      <c r="BE5" s="9" t="s">
        <v>68</v>
      </c>
      <c r="BF5" s="8">
        <f>$AG$22</f>
        <v>0</v>
      </c>
      <c r="BG5" s="9" t="s">
        <v>68</v>
      </c>
      <c r="BH5" s="8">
        <f>$AH$22</f>
        <v>0</v>
      </c>
      <c r="BI5" s="9" t="s">
        <v>68</v>
      </c>
      <c r="BJ5" s="8">
        <f>$AI$22</f>
        <v>0</v>
      </c>
      <c r="BK5" s="9" t="s">
        <v>68</v>
      </c>
      <c r="BL5" s="5" t="s">
        <v>296</v>
      </c>
      <c r="BM5" s="8">
        <f>$Q$5</f>
        <v>0</v>
      </c>
      <c r="BN5" s="9" t="s">
        <v>68</v>
      </c>
      <c r="BO5" s="8">
        <f>$R$6+$R$7</f>
        <v>0</v>
      </c>
      <c r="BP5" s="9" t="s">
        <v>68</v>
      </c>
      <c r="BQ5" s="8">
        <f>$R$9</f>
        <v>0</v>
      </c>
      <c r="BR5" s="9" t="s">
        <v>68</v>
      </c>
      <c r="BS5" s="8">
        <f>$R$10</f>
        <v>0</v>
      </c>
      <c r="BT5" s="9" t="s">
        <v>68</v>
      </c>
      <c r="BU5" s="8">
        <f>$R$8</f>
        <v>0</v>
      </c>
      <c r="BV5" s="9" t="s">
        <v>68</v>
      </c>
    </row>
    <row r="6" spans="1:74" ht="17.45" customHeight="1" thickBot="1">
      <c r="B6" s="11" t="s">
        <v>112</v>
      </c>
      <c r="C6" s="604" t="s">
        <v>91</v>
      </c>
      <c r="D6" s="604"/>
      <c r="E6" s="604"/>
      <c r="F6" s="604"/>
      <c r="G6" s="604"/>
      <c r="H6" s="604"/>
      <c r="I6" s="604"/>
      <c r="J6" s="604"/>
      <c r="K6" s="604"/>
      <c r="L6" s="604"/>
      <c r="M6" s="604"/>
      <c r="N6" s="604"/>
      <c r="O6" s="604"/>
      <c r="P6" s="605"/>
      <c r="Q6" s="124"/>
      <c r="R6" s="123">
        <f>COUNTIF($J$24:$P$83,"Ｒ")</f>
        <v>0</v>
      </c>
      <c r="S6" s="127"/>
      <c r="T6" s="125"/>
      <c r="U6" s="126"/>
      <c r="BA6" s="5" t="s">
        <v>66</v>
      </c>
      <c r="BB6" s="8">
        <f>$AL$22</f>
        <v>0</v>
      </c>
      <c r="BC6" s="9" t="s">
        <v>68</v>
      </c>
      <c r="BD6" s="8">
        <f>$AM$22</f>
        <v>0</v>
      </c>
      <c r="BE6" s="9" t="s">
        <v>68</v>
      </c>
      <c r="BF6" s="8">
        <f>$AN$22</f>
        <v>0</v>
      </c>
      <c r="BG6" s="9" t="s">
        <v>68</v>
      </c>
      <c r="BH6" s="8">
        <f>$AO$22</f>
        <v>0</v>
      </c>
      <c r="BI6" s="9" t="s">
        <v>68</v>
      </c>
      <c r="BJ6" s="8">
        <f>$AP$22</f>
        <v>0</v>
      </c>
      <c r="BK6" s="9" t="s">
        <v>68</v>
      </c>
      <c r="BL6" s="5" t="s">
        <v>297</v>
      </c>
      <c r="BM6" s="8">
        <f>BB5+BB7</f>
        <v>0</v>
      </c>
      <c r="BN6" s="9" t="s">
        <v>68</v>
      </c>
      <c r="BO6" s="8">
        <f>SUM(BD5,BD7)</f>
        <v>0</v>
      </c>
      <c r="BP6" s="9" t="s">
        <v>68</v>
      </c>
      <c r="BQ6" s="8">
        <f>SUM(BF5,BF7)</f>
        <v>0</v>
      </c>
      <c r="BR6" s="9" t="s">
        <v>68</v>
      </c>
      <c r="BS6" s="8">
        <f>SUM(BH5,BH7)</f>
        <v>0</v>
      </c>
      <c r="BT6" s="9" t="s">
        <v>68</v>
      </c>
      <c r="BU6" s="8">
        <f>SUM(BJ5,BJ7)</f>
        <v>0</v>
      </c>
      <c r="BV6" s="9" t="s">
        <v>68</v>
      </c>
    </row>
    <row r="7" spans="1:74" ht="17.45" customHeight="1" thickBot="1">
      <c r="B7" s="11" t="s">
        <v>113</v>
      </c>
      <c r="C7" s="604" t="s">
        <v>92</v>
      </c>
      <c r="D7" s="604"/>
      <c r="E7" s="604"/>
      <c r="F7" s="604"/>
      <c r="G7" s="604"/>
      <c r="H7" s="604"/>
      <c r="I7" s="604"/>
      <c r="J7" s="604"/>
      <c r="K7" s="604"/>
      <c r="L7" s="604"/>
      <c r="M7" s="604"/>
      <c r="N7" s="604"/>
      <c r="O7" s="604"/>
      <c r="P7" s="605"/>
      <c r="Q7" s="124"/>
      <c r="R7" s="123">
        <f>COUNTIF($J$24:$P$83,"Ｇ")</f>
        <v>0</v>
      </c>
      <c r="S7" s="127"/>
      <c r="T7" s="125"/>
      <c r="U7" s="126"/>
      <c r="BA7" s="5" t="s">
        <v>295</v>
      </c>
      <c r="BB7" s="8">
        <f>$AS$22</f>
        <v>0</v>
      </c>
      <c r="BC7" s="9" t="s">
        <v>68</v>
      </c>
      <c r="BD7" s="8">
        <f>$AT$22</f>
        <v>0</v>
      </c>
      <c r="BE7" s="9" t="s">
        <v>68</v>
      </c>
      <c r="BF7" s="8">
        <f>$AU$22</f>
        <v>0</v>
      </c>
      <c r="BG7" s="9" t="s">
        <v>68</v>
      </c>
      <c r="BH7" s="8">
        <f>$AV$22</f>
        <v>0</v>
      </c>
      <c r="BI7" s="9" t="s">
        <v>68</v>
      </c>
      <c r="BJ7" s="8">
        <f>$AW$22</f>
        <v>0</v>
      </c>
      <c r="BK7" s="9" t="s">
        <v>68</v>
      </c>
    </row>
    <row r="8" spans="1:74" ht="17.45" customHeight="1" thickBot="1">
      <c r="B8" s="11" t="s">
        <v>114</v>
      </c>
      <c r="C8" s="604" t="s">
        <v>272</v>
      </c>
      <c r="D8" s="604"/>
      <c r="E8" s="604"/>
      <c r="F8" s="604"/>
      <c r="G8" s="604"/>
      <c r="H8" s="604"/>
      <c r="I8" s="604"/>
      <c r="J8" s="604"/>
      <c r="K8" s="604"/>
      <c r="L8" s="604"/>
      <c r="M8" s="604"/>
      <c r="N8" s="604"/>
      <c r="O8" s="604"/>
      <c r="P8" s="605"/>
      <c r="Q8" s="124"/>
      <c r="R8" s="123">
        <f>COUNTIF($J$24:$P$83,"Ｓ")</f>
        <v>0</v>
      </c>
      <c r="S8" s="127"/>
      <c r="T8" s="125"/>
      <c r="U8" s="126"/>
    </row>
    <row r="9" spans="1:74" ht="17.45" customHeight="1" thickBot="1">
      <c r="B9" s="11" t="s">
        <v>115</v>
      </c>
      <c r="C9" s="604" t="s">
        <v>94</v>
      </c>
      <c r="D9" s="604"/>
      <c r="E9" s="604"/>
      <c r="F9" s="604"/>
      <c r="G9" s="604"/>
      <c r="H9" s="604"/>
      <c r="I9" s="604"/>
      <c r="J9" s="604"/>
      <c r="K9" s="604"/>
      <c r="L9" s="604"/>
      <c r="M9" s="604"/>
      <c r="N9" s="604"/>
      <c r="O9" s="604"/>
      <c r="P9" s="605"/>
      <c r="Q9" s="124"/>
      <c r="R9" s="123">
        <f>COUNTIF($J$24:$P$83,"Ｍ")</f>
        <v>0</v>
      </c>
      <c r="S9" s="127"/>
      <c r="T9" s="125"/>
      <c r="U9" s="126"/>
      <c r="BB9" s="544" t="s">
        <v>239</v>
      </c>
      <c r="BC9" s="545"/>
      <c r="BD9" s="545"/>
      <c r="BE9" s="545"/>
      <c r="BF9" s="545"/>
      <c r="BG9" s="545"/>
      <c r="BH9" s="545"/>
      <c r="BI9" s="545"/>
      <c r="BJ9" s="545"/>
      <c r="BK9" s="545"/>
      <c r="BL9" s="635" t="s">
        <v>249</v>
      </c>
      <c r="BM9" s="635"/>
      <c r="BN9" s="635"/>
      <c r="BO9" s="635"/>
      <c r="BP9" s="635"/>
      <c r="BQ9" s="635"/>
      <c r="BR9" s="636"/>
    </row>
    <row r="10" spans="1:74" ht="17.45" customHeight="1" thickBot="1">
      <c r="B10" s="11" t="s">
        <v>116</v>
      </c>
      <c r="C10" s="604" t="s">
        <v>96</v>
      </c>
      <c r="D10" s="604"/>
      <c r="E10" s="604"/>
      <c r="F10" s="604"/>
      <c r="G10" s="604"/>
      <c r="H10" s="604"/>
      <c r="I10" s="604"/>
      <c r="J10" s="604"/>
      <c r="K10" s="604"/>
      <c r="L10" s="604"/>
      <c r="M10" s="604"/>
      <c r="N10" s="604"/>
      <c r="O10" s="604"/>
      <c r="P10" s="605"/>
      <c r="Q10" s="124"/>
      <c r="R10" s="123">
        <f>COUNTIF($J$24:$P$83,"Ｃ")</f>
        <v>0</v>
      </c>
      <c r="S10" s="127"/>
      <c r="T10" s="125"/>
      <c r="U10" s="126"/>
      <c r="BB10" s="541">
        <v>10</v>
      </c>
      <c r="BC10" s="542"/>
      <c r="BD10" s="540" t="s">
        <v>224</v>
      </c>
      <c r="BE10" s="540"/>
      <c r="BF10" s="540"/>
      <c r="BG10" s="540"/>
      <c r="BH10" s="540"/>
      <c r="BI10" s="540"/>
      <c r="BJ10" s="540"/>
      <c r="BK10" s="540"/>
      <c r="BL10" s="334">
        <v>44303</v>
      </c>
      <c r="BM10" s="334">
        <v>44304</v>
      </c>
      <c r="BN10" s="334">
        <v>44311</v>
      </c>
      <c r="BO10" s="334">
        <v>43950</v>
      </c>
      <c r="BP10" s="334"/>
      <c r="BQ10" s="334"/>
      <c r="BR10" s="335"/>
    </row>
    <row r="11" spans="1:74" ht="17.45" customHeight="1" thickBot="1">
      <c r="B11" s="11" t="s">
        <v>117</v>
      </c>
      <c r="C11" s="604" t="s">
        <v>97</v>
      </c>
      <c r="D11" s="604"/>
      <c r="E11" s="604"/>
      <c r="F11" s="604"/>
      <c r="G11" s="604"/>
      <c r="H11" s="604"/>
      <c r="I11" s="604"/>
      <c r="J11" s="604"/>
      <c r="K11" s="604"/>
      <c r="L11" s="604"/>
      <c r="M11" s="604"/>
      <c r="N11" s="604"/>
      <c r="O11" s="604"/>
      <c r="P11" s="605"/>
      <c r="Q11" s="124"/>
      <c r="R11" s="123">
        <f>COUNTIF($J$24:$P$83,"Ｔ")</f>
        <v>0</v>
      </c>
      <c r="S11" s="126"/>
      <c r="T11" s="126"/>
      <c r="U11" s="126"/>
      <c r="BB11" s="541">
        <v>20</v>
      </c>
      <c r="BC11" s="542"/>
      <c r="BD11" s="540" t="s">
        <v>225</v>
      </c>
      <c r="BE11" s="540"/>
      <c r="BF11" s="540"/>
      <c r="BG11" s="540"/>
      <c r="BH11" s="540"/>
      <c r="BI11" s="540"/>
      <c r="BJ11" s="540"/>
      <c r="BK11" s="540"/>
      <c r="BL11" s="334">
        <v>44352</v>
      </c>
      <c r="BM11" s="334">
        <v>44353</v>
      </c>
      <c r="BN11" s="334">
        <v>44359</v>
      </c>
      <c r="BO11" s="334">
        <v>44360</v>
      </c>
      <c r="BP11" s="334"/>
      <c r="BQ11" s="334"/>
      <c r="BR11" s="335"/>
    </row>
    <row r="12" spans="1:74" ht="17.45" customHeight="1">
      <c r="B12" s="12" t="s">
        <v>118</v>
      </c>
      <c r="C12" s="606" t="s">
        <v>93</v>
      </c>
      <c r="D12" s="606"/>
      <c r="E12" s="606"/>
      <c r="F12" s="606"/>
      <c r="G12" s="606"/>
      <c r="H12" s="606"/>
      <c r="I12" s="606"/>
      <c r="J12" s="606"/>
      <c r="K12" s="606"/>
      <c r="L12" s="606"/>
      <c r="M12" s="606"/>
      <c r="N12" s="606"/>
      <c r="O12" s="606"/>
      <c r="P12" s="607"/>
      <c r="Q12" s="124"/>
      <c r="R12" s="124"/>
      <c r="S12" s="126"/>
      <c r="T12" s="126"/>
      <c r="U12" s="126"/>
      <c r="BB12" s="541">
        <v>21</v>
      </c>
      <c r="BC12" s="542"/>
      <c r="BD12" s="540" t="s">
        <v>226</v>
      </c>
      <c r="BE12" s="540"/>
      <c r="BF12" s="540"/>
      <c r="BG12" s="540"/>
      <c r="BH12" s="540"/>
      <c r="BI12" s="540"/>
      <c r="BJ12" s="540"/>
      <c r="BK12" s="540"/>
      <c r="BL12" s="334">
        <v>44393</v>
      </c>
      <c r="BM12" s="334">
        <v>44394</v>
      </c>
      <c r="BN12" s="334">
        <v>44395</v>
      </c>
      <c r="BO12" s="334">
        <v>44396</v>
      </c>
      <c r="BP12" s="334"/>
      <c r="BQ12" s="334"/>
      <c r="BR12" s="335"/>
    </row>
    <row r="13" spans="1:74" ht="17.45" customHeight="1" thickBot="1">
      <c r="B13" s="128"/>
      <c r="C13" s="128"/>
      <c r="D13" s="128"/>
      <c r="E13" s="128"/>
      <c r="F13" s="128"/>
      <c r="G13" s="128"/>
      <c r="H13" s="128"/>
      <c r="I13" s="128"/>
      <c r="J13" s="128"/>
      <c r="K13" s="128"/>
      <c r="L13" s="128"/>
      <c r="M13" s="128"/>
      <c r="N13" s="128"/>
      <c r="O13" s="128"/>
      <c r="P13" s="128"/>
      <c r="Q13" s="128"/>
      <c r="R13" s="128"/>
      <c r="S13" s="128"/>
      <c r="T13" s="128"/>
      <c r="U13" s="128"/>
      <c r="BB13" s="541">
        <v>22</v>
      </c>
      <c r="BC13" s="542"/>
      <c r="BD13" s="540" t="s">
        <v>227</v>
      </c>
      <c r="BE13" s="540"/>
      <c r="BF13" s="540"/>
      <c r="BG13" s="540"/>
      <c r="BH13" s="540"/>
      <c r="BI13" s="540"/>
      <c r="BJ13" s="540"/>
      <c r="BK13" s="540"/>
      <c r="BL13" s="334" t="s">
        <v>240</v>
      </c>
      <c r="BM13" s="334" t="s">
        <v>242</v>
      </c>
      <c r="BN13" s="334" t="s">
        <v>241</v>
      </c>
      <c r="BO13" s="334" t="s">
        <v>243</v>
      </c>
      <c r="BP13" s="334" t="s">
        <v>244</v>
      </c>
      <c r="BQ13" s="334" t="s">
        <v>245</v>
      </c>
      <c r="BR13" s="335" t="s">
        <v>240</v>
      </c>
    </row>
    <row r="14" spans="1:74" ht="17.45" customHeight="1">
      <c r="B14" s="608" t="s">
        <v>331</v>
      </c>
      <c r="C14" s="608"/>
      <c r="D14" s="608"/>
      <c r="E14" s="608"/>
      <c r="F14" s="608"/>
      <c r="G14" s="608"/>
      <c r="H14" s="608"/>
      <c r="I14" s="608"/>
      <c r="J14" s="608"/>
      <c r="K14" s="608"/>
      <c r="L14" s="608"/>
      <c r="M14" s="608"/>
      <c r="N14" s="129"/>
      <c r="O14" s="130"/>
      <c r="P14" s="131"/>
      <c r="Q14" s="564" t="s">
        <v>221</v>
      </c>
      <c r="R14" s="565"/>
      <c r="S14" s="558"/>
      <c r="T14" s="559"/>
      <c r="U14" s="560"/>
      <c r="BB14" s="541">
        <v>30</v>
      </c>
      <c r="BC14" s="542"/>
      <c r="BD14" s="540" t="s">
        <v>259</v>
      </c>
      <c r="BE14" s="540"/>
      <c r="BF14" s="540"/>
      <c r="BG14" s="540"/>
      <c r="BH14" s="540"/>
      <c r="BI14" s="540"/>
      <c r="BJ14" s="540"/>
      <c r="BK14" s="540"/>
      <c r="BL14" s="334">
        <v>44367</v>
      </c>
      <c r="BM14" s="334"/>
      <c r="BN14" s="334"/>
      <c r="BO14" s="334"/>
      <c r="BP14" s="334"/>
      <c r="BQ14" s="334"/>
      <c r="BR14" s="335"/>
    </row>
    <row r="15" spans="1:74" ht="17.45" customHeight="1" thickBot="1">
      <c r="B15" s="608"/>
      <c r="C15" s="608"/>
      <c r="D15" s="608"/>
      <c r="E15" s="608"/>
      <c r="F15" s="608"/>
      <c r="G15" s="608"/>
      <c r="H15" s="608"/>
      <c r="I15" s="608"/>
      <c r="J15" s="608"/>
      <c r="K15" s="608"/>
      <c r="L15" s="608"/>
      <c r="M15" s="608"/>
      <c r="N15" s="129"/>
      <c r="O15" s="130"/>
      <c r="P15" s="131"/>
      <c r="Q15" s="564"/>
      <c r="R15" s="565"/>
      <c r="S15" s="561"/>
      <c r="T15" s="562"/>
      <c r="U15" s="563"/>
      <c r="BB15" s="541">
        <v>31</v>
      </c>
      <c r="BC15" s="542"/>
      <c r="BD15" s="540" t="s">
        <v>235</v>
      </c>
      <c r="BE15" s="540"/>
      <c r="BF15" s="540"/>
      <c r="BG15" s="540"/>
      <c r="BH15" s="540"/>
      <c r="BI15" s="540"/>
      <c r="BJ15" s="540"/>
      <c r="BK15" s="540"/>
      <c r="BL15" s="334" t="s">
        <v>247</v>
      </c>
      <c r="BM15" s="334"/>
      <c r="BN15" s="334"/>
      <c r="BO15" s="334"/>
      <c r="BP15" s="334"/>
      <c r="BQ15" s="334"/>
      <c r="BR15" s="335"/>
    </row>
    <row r="16" spans="1:74" ht="17.45" customHeight="1" thickBot="1">
      <c r="B16" s="608"/>
      <c r="C16" s="608"/>
      <c r="D16" s="608"/>
      <c r="E16" s="608"/>
      <c r="F16" s="608"/>
      <c r="G16" s="608"/>
      <c r="H16" s="608"/>
      <c r="I16" s="608"/>
      <c r="J16" s="608"/>
      <c r="K16" s="608"/>
      <c r="L16" s="608"/>
      <c r="M16" s="608"/>
      <c r="N16" s="129"/>
      <c r="O16" s="130"/>
      <c r="P16" s="131"/>
      <c r="Q16" s="564" t="s">
        <v>219</v>
      </c>
      <c r="R16" s="564"/>
      <c r="S16" s="566">
        <f>'2021バレーＢ表'!P10</f>
        <v>0</v>
      </c>
      <c r="T16" s="567"/>
      <c r="U16" s="568"/>
      <c r="BB16" s="541">
        <v>32</v>
      </c>
      <c r="BC16" s="542"/>
      <c r="BD16" s="540" t="s">
        <v>233</v>
      </c>
      <c r="BE16" s="540"/>
      <c r="BF16" s="540"/>
      <c r="BG16" s="540"/>
      <c r="BH16" s="540"/>
      <c r="BI16" s="540"/>
      <c r="BJ16" s="540"/>
      <c r="BK16" s="540"/>
      <c r="BL16" s="334" t="s">
        <v>240</v>
      </c>
      <c r="BM16" s="334" t="s">
        <v>247</v>
      </c>
      <c r="BN16" s="334" t="s">
        <v>248</v>
      </c>
      <c r="BO16" s="334" t="s">
        <v>247</v>
      </c>
      <c r="BP16" s="334" t="s">
        <v>247</v>
      </c>
      <c r="BQ16" s="334" t="s">
        <v>240</v>
      </c>
      <c r="BR16" s="335"/>
    </row>
    <row r="17" spans="1:70" ht="17.45" customHeight="1">
      <c r="B17" s="615" t="s">
        <v>4</v>
      </c>
      <c r="C17" s="616"/>
      <c r="D17" s="566">
        <f>'2021バレーＢ表'!$E$10</f>
        <v>0</v>
      </c>
      <c r="E17" s="567"/>
      <c r="F17" s="567"/>
      <c r="G17" s="567"/>
      <c r="H17" s="567"/>
      <c r="I17" s="567"/>
      <c r="J17" s="567"/>
      <c r="K17" s="568"/>
      <c r="L17" s="609" t="s">
        <v>220</v>
      </c>
      <c r="M17" s="610"/>
      <c r="N17" s="611">
        <f>'2021バレーＢ表'!$M$10</f>
        <v>0</v>
      </c>
      <c r="O17" s="612"/>
      <c r="P17" s="130"/>
      <c r="Q17" s="564"/>
      <c r="R17" s="564"/>
      <c r="S17" s="569"/>
      <c r="T17" s="570"/>
      <c r="U17" s="571"/>
      <c r="BB17" s="541">
        <v>33</v>
      </c>
      <c r="BC17" s="542"/>
      <c r="BD17" s="540" t="s">
        <v>234</v>
      </c>
      <c r="BE17" s="540"/>
      <c r="BF17" s="540"/>
      <c r="BG17" s="540"/>
      <c r="BH17" s="540"/>
      <c r="BI17" s="540"/>
      <c r="BJ17" s="540"/>
      <c r="BK17" s="540"/>
      <c r="BL17" s="334" t="s">
        <v>240</v>
      </c>
      <c r="BM17" s="334">
        <v>44465</v>
      </c>
      <c r="BN17" s="334">
        <v>44466</v>
      </c>
      <c r="BO17" s="334">
        <v>44467</v>
      </c>
      <c r="BP17" s="334">
        <v>44468</v>
      </c>
      <c r="BQ17" s="334" t="s">
        <v>240</v>
      </c>
      <c r="BR17" s="335"/>
    </row>
    <row r="18" spans="1:70" ht="17.45" customHeight="1" thickBot="1">
      <c r="B18" s="615"/>
      <c r="C18" s="616"/>
      <c r="D18" s="572"/>
      <c r="E18" s="573"/>
      <c r="F18" s="573"/>
      <c r="G18" s="573"/>
      <c r="H18" s="573"/>
      <c r="I18" s="573"/>
      <c r="J18" s="573"/>
      <c r="K18" s="574"/>
      <c r="L18" s="609"/>
      <c r="M18" s="610"/>
      <c r="N18" s="613"/>
      <c r="O18" s="614"/>
      <c r="P18" s="130"/>
      <c r="Q18" s="564"/>
      <c r="R18" s="564"/>
      <c r="S18" s="572"/>
      <c r="T18" s="573"/>
      <c r="U18" s="574"/>
      <c r="BB18" s="541">
        <v>41</v>
      </c>
      <c r="BC18" s="542"/>
      <c r="BD18" s="540" t="s">
        <v>236</v>
      </c>
      <c r="BE18" s="540"/>
      <c r="BF18" s="540"/>
      <c r="BG18" s="540"/>
      <c r="BH18" s="540"/>
      <c r="BI18" s="540"/>
      <c r="BJ18" s="540"/>
      <c r="BK18" s="540"/>
      <c r="BL18" s="334" t="s">
        <v>240</v>
      </c>
      <c r="BM18" s="334">
        <v>44436</v>
      </c>
      <c r="BN18" s="334"/>
      <c r="BO18" s="334"/>
      <c r="BP18" s="334"/>
      <c r="BQ18" s="334"/>
      <c r="BR18" s="335"/>
    </row>
    <row r="19" spans="1:70" ht="17.45" customHeight="1" thickBot="1">
      <c r="B19" s="132"/>
      <c r="C19" s="128"/>
      <c r="D19" s="128"/>
      <c r="E19" s="128"/>
      <c r="F19" s="128"/>
      <c r="G19" s="128"/>
      <c r="H19" s="128"/>
      <c r="I19" s="128"/>
      <c r="J19" s="128"/>
      <c r="K19" s="128"/>
      <c r="L19" s="128"/>
      <c r="M19" s="128"/>
      <c r="N19" s="128"/>
      <c r="O19" s="128"/>
      <c r="P19" s="128"/>
      <c r="Q19" s="128"/>
      <c r="R19" s="128"/>
      <c r="S19" s="128"/>
      <c r="T19" s="128"/>
      <c r="U19" s="128"/>
      <c r="BB19" s="541">
        <v>43</v>
      </c>
      <c r="BC19" s="542"/>
      <c r="BD19" s="540" t="s">
        <v>237</v>
      </c>
      <c r="BE19" s="540"/>
      <c r="BF19" s="540"/>
      <c r="BG19" s="540"/>
      <c r="BH19" s="540"/>
      <c r="BI19" s="540"/>
      <c r="BJ19" s="540"/>
      <c r="BK19" s="540"/>
      <c r="BL19" s="334" t="s">
        <v>240</v>
      </c>
      <c r="BM19" s="334">
        <v>44470</v>
      </c>
      <c r="BN19" s="334">
        <v>44471</v>
      </c>
      <c r="BO19" s="334">
        <v>44472</v>
      </c>
      <c r="BP19" s="334">
        <v>44473</v>
      </c>
      <c r="BQ19" s="334">
        <v>44474</v>
      </c>
      <c r="BR19" s="335"/>
    </row>
    <row r="20" spans="1:70" ht="17.45" customHeight="1">
      <c r="B20" s="575" t="s">
        <v>101</v>
      </c>
      <c r="C20" s="576"/>
      <c r="D20" s="576"/>
      <c r="E20" s="576"/>
      <c r="F20" s="350"/>
      <c r="G20" s="577" t="s">
        <v>100</v>
      </c>
      <c r="H20" s="578"/>
      <c r="I20" s="579"/>
      <c r="J20" s="580" t="s">
        <v>119</v>
      </c>
      <c r="K20" s="580"/>
      <c r="L20" s="580"/>
      <c r="M20" s="580"/>
      <c r="N20" s="580"/>
      <c r="O20" s="580"/>
      <c r="P20" s="581"/>
      <c r="Q20" s="584" t="s">
        <v>120</v>
      </c>
      <c r="R20" s="587" t="s">
        <v>121</v>
      </c>
      <c r="S20" s="548" t="s">
        <v>268</v>
      </c>
      <c r="T20" s="549"/>
      <c r="U20" s="550"/>
      <c r="W20" s="629" t="s">
        <v>288</v>
      </c>
      <c r="X20" s="632" t="s">
        <v>289</v>
      </c>
      <c r="Y20" s="633"/>
      <c r="Z20" s="633"/>
      <c r="AA20" s="633"/>
      <c r="AB20" s="633"/>
      <c r="AC20" s="633"/>
      <c r="AD20" s="634"/>
      <c r="AE20" s="632" t="s">
        <v>286</v>
      </c>
      <c r="AF20" s="633"/>
      <c r="AG20" s="633"/>
      <c r="AH20" s="633"/>
      <c r="AI20" s="633"/>
      <c r="AJ20" s="633"/>
      <c r="AK20" s="633"/>
      <c r="AL20" s="632" t="s">
        <v>285</v>
      </c>
      <c r="AM20" s="633"/>
      <c r="AN20" s="633"/>
      <c r="AO20" s="633"/>
      <c r="AP20" s="633"/>
      <c r="AQ20" s="633"/>
      <c r="AR20" s="634"/>
      <c r="AS20" s="632" t="s">
        <v>287</v>
      </c>
      <c r="AT20" s="633"/>
      <c r="AU20" s="633"/>
      <c r="AV20" s="633"/>
      <c r="AW20" s="633"/>
      <c r="AX20" s="633"/>
      <c r="AY20" s="634"/>
      <c r="BB20" s="541">
        <v>50</v>
      </c>
      <c r="BC20" s="542"/>
      <c r="BD20" s="540" t="s">
        <v>229</v>
      </c>
      <c r="BE20" s="540"/>
      <c r="BF20" s="540"/>
      <c r="BG20" s="540"/>
      <c r="BH20" s="540"/>
      <c r="BI20" s="540"/>
      <c r="BJ20" s="540"/>
      <c r="BK20" s="540"/>
      <c r="BL20" s="334">
        <v>44457</v>
      </c>
      <c r="BM20" s="334">
        <v>44462</v>
      </c>
      <c r="BN20" s="334"/>
      <c r="BO20" s="334"/>
      <c r="BP20" s="334"/>
      <c r="BQ20" s="334"/>
      <c r="BR20" s="335"/>
    </row>
    <row r="21" spans="1:70" ht="17.45" customHeight="1">
      <c r="B21" s="590"/>
      <c r="C21" s="592" t="s">
        <v>5</v>
      </c>
      <c r="D21" s="592" t="s">
        <v>6</v>
      </c>
      <c r="E21" s="592"/>
      <c r="F21" s="601" t="s">
        <v>280</v>
      </c>
      <c r="G21" s="594" t="s">
        <v>99</v>
      </c>
      <c r="H21" s="596" t="s">
        <v>122</v>
      </c>
      <c r="I21" s="598" t="s">
        <v>98</v>
      </c>
      <c r="J21" s="582"/>
      <c r="K21" s="582"/>
      <c r="L21" s="582"/>
      <c r="M21" s="582"/>
      <c r="N21" s="582"/>
      <c r="O21" s="582"/>
      <c r="P21" s="583"/>
      <c r="Q21" s="585"/>
      <c r="R21" s="588"/>
      <c r="S21" s="551"/>
      <c r="T21" s="552"/>
      <c r="U21" s="553"/>
      <c r="W21" s="630"/>
      <c r="X21" s="371" t="s">
        <v>290</v>
      </c>
      <c r="Y21" s="369" t="s">
        <v>291</v>
      </c>
      <c r="Z21" s="369" t="s">
        <v>292</v>
      </c>
      <c r="AA21" s="369" t="s">
        <v>294</v>
      </c>
      <c r="AB21" s="369" t="s">
        <v>293</v>
      </c>
      <c r="AC21" s="369"/>
      <c r="AD21" s="372"/>
      <c r="AE21" s="371" t="s">
        <v>290</v>
      </c>
      <c r="AF21" s="369" t="s">
        <v>291</v>
      </c>
      <c r="AG21" s="369" t="s">
        <v>292</v>
      </c>
      <c r="AH21" s="369" t="s">
        <v>294</v>
      </c>
      <c r="AI21" s="369" t="s">
        <v>293</v>
      </c>
      <c r="AJ21" s="369"/>
      <c r="AK21" s="376"/>
      <c r="AL21" s="371" t="s">
        <v>290</v>
      </c>
      <c r="AM21" s="369" t="s">
        <v>291</v>
      </c>
      <c r="AN21" s="369" t="s">
        <v>292</v>
      </c>
      <c r="AO21" s="369" t="s">
        <v>294</v>
      </c>
      <c r="AP21" s="369" t="s">
        <v>293</v>
      </c>
      <c r="AQ21" s="369"/>
      <c r="AR21" s="372"/>
      <c r="AS21" s="371" t="s">
        <v>290</v>
      </c>
      <c r="AT21" s="369" t="s">
        <v>291</v>
      </c>
      <c r="AU21" s="369" t="s">
        <v>292</v>
      </c>
      <c r="AV21" s="369" t="s">
        <v>294</v>
      </c>
      <c r="AW21" s="369" t="s">
        <v>293</v>
      </c>
      <c r="AX21" s="369"/>
      <c r="AY21" s="372"/>
      <c r="BB21" s="541">
        <v>60</v>
      </c>
      <c r="BC21" s="542"/>
      <c r="BD21" s="540" t="s">
        <v>230</v>
      </c>
      <c r="BE21" s="540"/>
      <c r="BF21" s="540"/>
      <c r="BG21" s="540"/>
      <c r="BH21" s="540"/>
      <c r="BI21" s="540"/>
      <c r="BJ21" s="540"/>
      <c r="BK21" s="540"/>
      <c r="BL21" s="334">
        <v>44506</v>
      </c>
      <c r="BM21" s="334">
        <v>44507</v>
      </c>
      <c r="BN21" s="334">
        <v>44513</v>
      </c>
      <c r="BO21" s="334">
        <v>44521</v>
      </c>
      <c r="BP21" s="334"/>
      <c r="BQ21" s="334"/>
      <c r="BR21" s="335"/>
    </row>
    <row r="22" spans="1:70" ht="17.45" customHeight="1" thickBot="1">
      <c r="B22" s="590"/>
      <c r="C22" s="592"/>
      <c r="D22" s="592"/>
      <c r="E22" s="592"/>
      <c r="F22" s="602"/>
      <c r="G22" s="594"/>
      <c r="H22" s="596"/>
      <c r="I22" s="598"/>
      <c r="J22" s="600" t="str">
        <f>$BE$3</f>
        <v/>
      </c>
      <c r="K22" s="600"/>
      <c r="L22" s="600"/>
      <c r="M22" s="600"/>
      <c r="N22" s="600"/>
      <c r="O22" s="600"/>
      <c r="P22" s="600"/>
      <c r="Q22" s="585"/>
      <c r="R22" s="588"/>
      <c r="S22" s="551"/>
      <c r="T22" s="552"/>
      <c r="U22" s="553"/>
      <c r="W22" s="630"/>
      <c r="X22" s="373">
        <f>SUM(X24:X123)</f>
        <v>0</v>
      </c>
      <c r="Y22" s="374">
        <f>SUM(Y24:Z123)</f>
        <v>0</v>
      </c>
      <c r="Z22" s="374">
        <f>SUM(AB24:AB123)</f>
        <v>0</v>
      </c>
      <c r="AA22" s="374">
        <f>SUM(AC24:AC123)</f>
        <v>0</v>
      </c>
      <c r="AB22" s="374">
        <f>SUM(AA24:AA123)</f>
        <v>0</v>
      </c>
      <c r="AC22" s="374"/>
      <c r="AD22" s="375"/>
      <c r="AE22" s="373">
        <f>SUM(AE24:AE123)</f>
        <v>0</v>
      </c>
      <c r="AF22" s="374">
        <f>SUM(AF24:AG123)</f>
        <v>0</v>
      </c>
      <c r="AG22" s="374">
        <f>SUM(AI24:AI123)</f>
        <v>0</v>
      </c>
      <c r="AH22" s="374">
        <f>SUM(AJ24:AJ123)</f>
        <v>0</v>
      </c>
      <c r="AI22" s="374">
        <f>SUM(AH24:AH123)</f>
        <v>0</v>
      </c>
      <c r="AJ22" s="374"/>
      <c r="AK22" s="377"/>
      <c r="AL22" s="373">
        <f>SUM(AL24:AL123)</f>
        <v>0</v>
      </c>
      <c r="AM22" s="374">
        <f>SUM(AM24:AN123)</f>
        <v>0</v>
      </c>
      <c r="AN22" s="374">
        <f>SUM(AP24:AP123)</f>
        <v>0</v>
      </c>
      <c r="AO22" s="374">
        <f>SUM(AQ24:AQ123)</f>
        <v>0</v>
      </c>
      <c r="AP22" s="374">
        <f>SUM(AO24:AO123)</f>
        <v>0</v>
      </c>
      <c r="AQ22" s="374"/>
      <c r="AR22" s="375"/>
      <c r="AS22" s="373">
        <f>SUM(AS24:AS123)</f>
        <v>0</v>
      </c>
      <c r="AT22" s="374">
        <f>SUM(AT24:AU123)</f>
        <v>0</v>
      </c>
      <c r="AU22" s="374">
        <f>SUM(AW24:AW123)</f>
        <v>0</v>
      </c>
      <c r="AV22" s="374">
        <f>SUM(AX24:AX123)</f>
        <v>0</v>
      </c>
      <c r="AW22" s="374">
        <f>SUM(AV24:AV123)</f>
        <v>0</v>
      </c>
      <c r="AX22" s="374"/>
      <c r="AY22" s="375"/>
      <c r="BB22" s="541">
        <v>62</v>
      </c>
      <c r="BC22" s="542"/>
      <c r="BD22" s="540" t="s">
        <v>231</v>
      </c>
      <c r="BE22" s="540"/>
      <c r="BF22" s="540"/>
      <c r="BG22" s="540"/>
      <c r="BH22" s="540"/>
      <c r="BI22" s="540"/>
      <c r="BJ22" s="540"/>
      <c r="BK22" s="540"/>
      <c r="BL22" s="334" t="s">
        <v>240</v>
      </c>
      <c r="BM22" s="334">
        <v>44201</v>
      </c>
      <c r="BN22" s="334">
        <v>44202</v>
      </c>
      <c r="BO22" s="334">
        <v>44203</v>
      </c>
      <c r="BP22" s="334">
        <v>44204</v>
      </c>
      <c r="BQ22" s="334">
        <v>44205</v>
      </c>
      <c r="BR22" s="335" t="s">
        <v>240</v>
      </c>
    </row>
    <row r="23" spans="1:70" ht="17.45" customHeight="1" thickBot="1">
      <c r="B23" s="591"/>
      <c r="C23" s="593"/>
      <c r="D23" s="593"/>
      <c r="E23" s="593"/>
      <c r="F23" s="603"/>
      <c r="G23" s="595"/>
      <c r="H23" s="597"/>
      <c r="I23" s="599"/>
      <c r="J23" s="97" t="e">
        <f>IF(VLOOKUP($S$3,$BB$9:$BR$23,11)="","",VLOOKUP($S$3,$BB$9:$BR$23,11))</f>
        <v>#N/A</v>
      </c>
      <c r="K23" s="95" t="e">
        <f>IF(VLOOKUP($S$3,$BB$9:$BR$23,12)="","",VLOOKUP($S$3,$BB$9:$BR$23,12))</f>
        <v>#N/A</v>
      </c>
      <c r="L23" s="95" t="e">
        <f>IF(VLOOKUP($S$3,$BB$9:$BR$23,13)="","",VLOOKUP($S$3,$BB$9:$BR$23,13))</f>
        <v>#N/A</v>
      </c>
      <c r="M23" s="95" t="e">
        <f>IF(VLOOKUP($S$3,$BB$9:$BR$23,14)="","",VLOOKUP($S$3,$BB$9:$BR$23,14))</f>
        <v>#N/A</v>
      </c>
      <c r="N23" s="95" t="e">
        <f>IF(VLOOKUP($S$3,$BB$9:$BR$23,15)="","",VLOOKUP($S$3,$BB$9:$BR$23,15))</f>
        <v>#N/A</v>
      </c>
      <c r="O23" s="95" t="e">
        <f>IF(VLOOKUP($S$3,$BB$9:$BR$23,16)="","",VLOOKUP($S$3,$BB$9:$BR$23,16))</f>
        <v>#N/A</v>
      </c>
      <c r="P23" s="96" t="e">
        <f>IF(VLOOKUP($S$3,$BB$9:$BR$23,17)="","",VLOOKUP($S$3,$BB$9:$BR$23,17))</f>
        <v>#N/A</v>
      </c>
      <c r="Q23" s="586"/>
      <c r="R23" s="589"/>
      <c r="S23" s="554"/>
      <c r="T23" s="555"/>
      <c r="U23" s="556"/>
      <c r="W23" s="631"/>
      <c r="X23" s="370" t="s">
        <v>111</v>
      </c>
      <c r="Y23" s="370" t="s">
        <v>112</v>
      </c>
      <c r="Z23" s="370" t="s">
        <v>113</v>
      </c>
      <c r="AA23" s="370" t="s">
        <v>114</v>
      </c>
      <c r="AB23" s="370" t="s">
        <v>115</v>
      </c>
      <c r="AC23" s="370" t="s">
        <v>116</v>
      </c>
      <c r="AD23" s="370" t="s">
        <v>117</v>
      </c>
      <c r="AE23" s="370" t="s">
        <v>111</v>
      </c>
      <c r="AF23" s="370" t="s">
        <v>112</v>
      </c>
      <c r="AG23" s="370" t="s">
        <v>113</v>
      </c>
      <c r="AH23" s="370" t="s">
        <v>114</v>
      </c>
      <c r="AI23" s="370" t="s">
        <v>115</v>
      </c>
      <c r="AJ23" s="370" t="s">
        <v>116</v>
      </c>
      <c r="AK23" s="370" t="s">
        <v>117</v>
      </c>
      <c r="AL23" s="370" t="s">
        <v>111</v>
      </c>
      <c r="AM23" s="370" t="s">
        <v>112</v>
      </c>
      <c r="AN23" s="370" t="s">
        <v>113</v>
      </c>
      <c r="AO23" s="370" t="s">
        <v>114</v>
      </c>
      <c r="AP23" s="370" t="s">
        <v>115</v>
      </c>
      <c r="AQ23" s="370" t="s">
        <v>116</v>
      </c>
      <c r="AR23" s="370" t="s">
        <v>117</v>
      </c>
      <c r="AS23" s="370" t="s">
        <v>111</v>
      </c>
      <c r="AT23" s="370" t="s">
        <v>112</v>
      </c>
      <c r="AU23" s="370" t="s">
        <v>113</v>
      </c>
      <c r="AV23" s="370" t="s">
        <v>114</v>
      </c>
      <c r="AW23" s="370" t="s">
        <v>115</v>
      </c>
      <c r="AX23" s="370" t="s">
        <v>116</v>
      </c>
      <c r="AY23" s="370" t="s">
        <v>117</v>
      </c>
      <c r="BB23" s="546">
        <v>70</v>
      </c>
      <c r="BC23" s="547"/>
      <c r="BD23" s="543" t="s">
        <v>89</v>
      </c>
      <c r="BE23" s="543"/>
      <c r="BF23" s="543"/>
      <c r="BG23" s="543"/>
      <c r="BH23" s="543"/>
      <c r="BI23" s="543"/>
      <c r="BJ23" s="543"/>
      <c r="BK23" s="543"/>
      <c r="BL23" s="336" t="s">
        <v>246</v>
      </c>
      <c r="BM23" s="336" t="s">
        <v>246</v>
      </c>
      <c r="BN23" s="336">
        <v>44232</v>
      </c>
      <c r="BO23" s="336">
        <v>44238</v>
      </c>
      <c r="BP23" s="336"/>
      <c r="BQ23" s="336"/>
      <c r="BR23" s="337"/>
    </row>
    <row r="24" spans="1:70" ht="18.75" customHeight="1" thickTop="1">
      <c r="A24" s="6">
        <f>$A$3*10000+$A$1*100+B24</f>
        <v>1</v>
      </c>
      <c r="B24" s="358">
        <v>1</v>
      </c>
      <c r="C24" s="359" t="str">
        <f>IF('2021バレーＢ表'!C14="","",IF('2021バレーＢ表'!N14=3,"（抹消）",IF('2021バレーＢ表'!N14=4,"（活動実績なし）",IF('2021バレーＢ表'!N14=5,"（異動）",IF('2021バレーＢ表'!N14=1,'2021バレーＢ表'!P14,'2021バレーＢ表'!C14)))))</f>
        <v/>
      </c>
      <c r="D24" s="364" t="str">
        <f>IF('2021バレーＢ表'!E14="","",'2021バレーＢ表'!E14)</f>
        <v/>
      </c>
      <c r="E24" s="365" t="s">
        <v>1</v>
      </c>
      <c r="F24" s="360" t="str">
        <f>IF('2021バレーＢ表'!J14="","",'2021バレーＢ表'!J14)</f>
        <v/>
      </c>
      <c r="G24" s="17"/>
      <c r="H24" s="18"/>
      <c r="I24" s="19"/>
      <c r="J24" s="20"/>
      <c r="K24" s="21"/>
      <c r="L24" s="21"/>
      <c r="M24" s="21"/>
      <c r="N24" s="21"/>
      <c r="O24" s="21"/>
      <c r="P24" s="320"/>
      <c r="Q24" s="146">
        <f>COUNTIF(J24:P24,"Ｐ")</f>
        <v>0</v>
      </c>
      <c r="R24" s="147">
        <f>COUNTA(J24:P24)-COUNTIF(J24:P24,"Ｐ")-COUNTIF(J24:P24,"Ｘ")</f>
        <v>0</v>
      </c>
      <c r="S24" s="326" t="str">
        <f>IF('2021バレーＢ表'!M14="","",'2021バレーＢ表'!M14)</f>
        <v/>
      </c>
      <c r="T24" s="339" t="str">
        <f>IF('2021バレーＢ表'!N14="","",'2021バレーＢ表'!N14)</f>
        <v/>
      </c>
      <c r="U24" s="327" t="str">
        <f>IF('2021バレーＢ表'!O14="","",'2021バレーＢ表'!O14)</f>
        <v/>
      </c>
      <c r="W24" s="369" t="str">
        <f>'2021バレーＢ表'!I14</f>
        <v/>
      </c>
      <c r="X24" s="369">
        <f>COUNTIF($J24:$P24,"Ｐ")</f>
        <v>0</v>
      </c>
      <c r="Y24" s="369">
        <f>COUNTIF($J24:$P24,"Ｒ")</f>
        <v>0</v>
      </c>
      <c r="Z24" s="369">
        <f>COUNTIF($J24:$P24,"Ｇ")</f>
        <v>0</v>
      </c>
      <c r="AA24" s="369">
        <f>COUNTIF($J24:$P24,"Ｓ")</f>
        <v>0</v>
      </c>
      <c r="AB24" s="369">
        <f>COUNTIF($J24:$P24,"Ｍ")</f>
        <v>0</v>
      </c>
      <c r="AC24" s="369">
        <f>COUNTIF($J24:$P24,"Ｃ")</f>
        <v>0</v>
      </c>
      <c r="AD24" s="369">
        <f>COUNTIF($J24:$P24,"Ｔ")</f>
        <v>0</v>
      </c>
      <c r="AE24" s="369" t="str">
        <f>IF($W24=1,X24,"")</f>
        <v/>
      </c>
      <c r="AF24" s="369" t="str">
        <f t="shared" ref="AF24:AK24" si="0">IF($W24=1,Y24,"")</f>
        <v/>
      </c>
      <c r="AG24" s="369" t="str">
        <f t="shared" si="0"/>
        <v/>
      </c>
      <c r="AH24" s="369" t="str">
        <f t="shared" si="0"/>
        <v/>
      </c>
      <c r="AI24" s="369" t="str">
        <f t="shared" si="0"/>
        <v/>
      </c>
      <c r="AJ24" s="369" t="str">
        <f t="shared" si="0"/>
        <v/>
      </c>
      <c r="AK24" s="369" t="str">
        <f t="shared" si="0"/>
        <v/>
      </c>
      <c r="AL24" s="369" t="str">
        <f>IF($W24=2,X24,"")</f>
        <v/>
      </c>
      <c r="AM24" s="369" t="str">
        <f t="shared" ref="AM24:AR24" si="1">IF($W24=2,Y24,"")</f>
        <v/>
      </c>
      <c r="AN24" s="369" t="str">
        <f t="shared" si="1"/>
        <v/>
      </c>
      <c r="AO24" s="369" t="str">
        <f t="shared" si="1"/>
        <v/>
      </c>
      <c r="AP24" s="369" t="str">
        <f t="shared" si="1"/>
        <v/>
      </c>
      <c r="AQ24" s="369" t="str">
        <f t="shared" si="1"/>
        <v/>
      </c>
      <c r="AR24" s="369" t="str">
        <f t="shared" si="1"/>
        <v/>
      </c>
      <c r="AS24" s="369" t="str">
        <f t="shared" ref="AS24:AY24" si="2">IF($W24=3,X24,"")</f>
        <v/>
      </c>
      <c r="AT24" s="369" t="str">
        <f t="shared" si="2"/>
        <v/>
      </c>
      <c r="AU24" s="369" t="str">
        <f t="shared" si="2"/>
        <v/>
      </c>
      <c r="AV24" s="369" t="str">
        <f t="shared" si="2"/>
        <v/>
      </c>
      <c r="AW24" s="369" t="str">
        <f t="shared" si="2"/>
        <v/>
      </c>
      <c r="AX24" s="369" t="str">
        <f t="shared" si="2"/>
        <v/>
      </c>
      <c r="AY24" s="369" t="str">
        <f t="shared" si="2"/>
        <v/>
      </c>
    </row>
    <row r="25" spans="1:70" ht="18.75" customHeight="1">
      <c r="A25" s="6">
        <f t="shared" ref="A25:A43" si="3">$A$3*10000+$A$1*100+B25</f>
        <v>2</v>
      </c>
      <c r="B25" s="136">
        <v>2</v>
      </c>
      <c r="C25" s="137" t="str">
        <f>IF('2021バレーＢ表'!C15="","",IF('2021バレーＢ表'!N15=3,"（抹消）",IF('2021バレーＢ表'!N15=4,"（活動実績なし）",IF('2021バレーＢ表'!N15=5,"（異動）",IF('2021バレーＢ表'!N15=1,'2021バレーＢ表'!P15,'2021バレーＢ表'!C15)))))</f>
        <v/>
      </c>
      <c r="D25" s="138" t="str">
        <f>IF('2021バレーＢ表'!E15="","",'2021バレーＢ表'!E15)</f>
        <v/>
      </c>
      <c r="E25" s="366" t="s">
        <v>1</v>
      </c>
      <c r="F25" s="361" t="str">
        <f>IF('2021バレーＢ表'!J15="","",'2021バレーＢ表'!J15)</f>
        <v/>
      </c>
      <c r="G25" s="17"/>
      <c r="H25" s="25"/>
      <c r="I25" s="26"/>
      <c r="J25" s="27"/>
      <c r="K25" s="28"/>
      <c r="L25" s="28"/>
      <c r="M25" s="28"/>
      <c r="N25" s="28"/>
      <c r="O25" s="28"/>
      <c r="P25" s="321"/>
      <c r="Q25" s="148">
        <f t="shared" ref="Q25:Q83" si="4">COUNTIF(J25:P25,"Ｐ")</f>
        <v>0</v>
      </c>
      <c r="R25" s="149">
        <f t="shared" ref="R25:R83" si="5">COUNTA(J25:P25)-COUNTIF(J25:P25,"Ｐ")-COUNTIF(J25:P25,"Ｘ")</f>
        <v>0</v>
      </c>
      <c r="S25" s="328" t="str">
        <f>IF('2021バレーＢ表'!M15="","",'2021バレーＢ表'!M15)</f>
        <v/>
      </c>
      <c r="T25" s="340" t="str">
        <f>IF('2021バレーＢ表'!N15="","",'2021バレーＢ表'!N15)</f>
        <v/>
      </c>
      <c r="U25" s="329" t="str">
        <f>IF('2021バレーＢ表'!O15="","",'2021バレーＢ表'!O15)</f>
        <v/>
      </c>
      <c r="W25" s="369" t="str">
        <f>'2021バレーＢ表'!I15</f>
        <v/>
      </c>
      <c r="X25" s="369">
        <f t="shared" ref="X25:X88" si="6">COUNTIF($J25:$P25,"Ｐ")</f>
        <v>0</v>
      </c>
      <c r="Y25" s="369">
        <f t="shared" ref="Y25:Y88" si="7">COUNTIF($J25:$P25,"Ｒ")</f>
        <v>0</v>
      </c>
      <c r="Z25" s="369">
        <f t="shared" ref="Z25:Z88" si="8">COUNTIF($J25:$P25,"Ｇ")</f>
        <v>0</v>
      </c>
      <c r="AA25" s="369">
        <f t="shared" ref="AA25:AA88" si="9">COUNTIF($J25:$P25,"Ｓ")</f>
        <v>0</v>
      </c>
      <c r="AB25" s="369">
        <f t="shared" ref="AB25:AB88" si="10">COUNTIF($J25:$P25,"Ｍ")</f>
        <v>0</v>
      </c>
      <c r="AC25" s="369">
        <f t="shared" ref="AC25:AC88" si="11">COUNTIF($J25:$P25,"Ｃ")</f>
        <v>0</v>
      </c>
      <c r="AD25" s="369">
        <f t="shared" ref="AD25:AD88" si="12">COUNTIF($J25:$P25,"Ｔ")</f>
        <v>0</v>
      </c>
      <c r="AE25" s="369" t="str">
        <f t="shared" ref="AE25:AE88" si="13">IF($W25=1,X25,"")</f>
        <v/>
      </c>
      <c r="AF25" s="369" t="str">
        <f t="shared" ref="AF25:AF88" si="14">IF($W25=1,Y25,"")</f>
        <v/>
      </c>
      <c r="AG25" s="369" t="str">
        <f t="shared" ref="AG25:AG88" si="15">IF($W25=1,Z25,"")</f>
        <v/>
      </c>
      <c r="AH25" s="369" t="str">
        <f t="shared" ref="AH25:AH88" si="16">IF($W25=1,AA25,"")</f>
        <v/>
      </c>
      <c r="AI25" s="369" t="str">
        <f t="shared" ref="AI25:AI88" si="17">IF($W25=1,AB25,"")</f>
        <v/>
      </c>
      <c r="AJ25" s="369" t="str">
        <f t="shared" ref="AJ25:AJ88" si="18">IF($W25=1,AC25,"")</f>
        <v/>
      </c>
      <c r="AK25" s="369" t="str">
        <f t="shared" ref="AK25:AK88" si="19">IF($W25=1,AD25,"")</f>
        <v/>
      </c>
      <c r="AL25" s="369" t="str">
        <f t="shared" ref="AL25:AL88" si="20">IF($W25=2,X25,"")</f>
        <v/>
      </c>
      <c r="AM25" s="369" t="str">
        <f t="shared" ref="AM25:AM88" si="21">IF($W25=2,Y25,"")</f>
        <v/>
      </c>
      <c r="AN25" s="369" t="str">
        <f t="shared" ref="AN25:AN88" si="22">IF($W25=2,Z25,"")</f>
        <v/>
      </c>
      <c r="AO25" s="369" t="str">
        <f t="shared" ref="AO25:AO88" si="23">IF($W25=2,AA25,"")</f>
        <v/>
      </c>
      <c r="AP25" s="369" t="str">
        <f t="shared" ref="AP25:AP88" si="24">IF($W25=2,AB25,"")</f>
        <v/>
      </c>
      <c r="AQ25" s="369" t="str">
        <f t="shared" ref="AQ25:AQ88" si="25">IF($W25=2,AC25,"")</f>
        <v/>
      </c>
      <c r="AR25" s="369" t="str">
        <f t="shared" ref="AR25:AR88" si="26">IF($W25=2,AD25,"")</f>
        <v/>
      </c>
      <c r="AS25" s="369" t="str">
        <f t="shared" ref="AS25:AS88" si="27">IF($W25=3,X25,"")</f>
        <v/>
      </c>
      <c r="AT25" s="369" t="str">
        <f t="shared" ref="AT25:AT88" si="28">IF($W25=3,Y25,"")</f>
        <v/>
      </c>
      <c r="AU25" s="369" t="str">
        <f t="shared" ref="AU25:AU88" si="29">IF($W25=3,Z25,"")</f>
        <v/>
      </c>
      <c r="AV25" s="369" t="str">
        <f t="shared" ref="AV25:AV88" si="30">IF($W25=3,AA25,"")</f>
        <v/>
      </c>
      <c r="AW25" s="369" t="str">
        <f t="shared" ref="AW25:AW88" si="31">IF($W25=3,AB25,"")</f>
        <v/>
      </c>
      <c r="AX25" s="369" t="str">
        <f t="shared" ref="AX25:AX88" si="32">IF($W25=3,AC25,"")</f>
        <v/>
      </c>
      <c r="AY25" s="369" t="str">
        <f t="shared" ref="AY25:AY88" si="33">IF($W25=3,AD25,"")</f>
        <v/>
      </c>
      <c r="BB25" s="539" t="s">
        <v>54</v>
      </c>
      <c r="BC25" s="539"/>
      <c r="BD25" t="s">
        <v>0</v>
      </c>
      <c r="BE25" s="338" t="s">
        <v>61</v>
      </c>
      <c r="BF25" s="338" t="s">
        <v>62</v>
      </c>
    </row>
    <row r="26" spans="1:70" ht="18.75" customHeight="1">
      <c r="A26" s="6">
        <f t="shared" si="3"/>
        <v>3</v>
      </c>
      <c r="B26" s="136">
        <v>3</v>
      </c>
      <c r="C26" s="137" t="str">
        <f>IF('2021バレーＢ表'!C16="","",IF('2021バレーＢ表'!N16=3,"（抹消）",IF('2021バレーＢ表'!N16=4,"（活動実績なし）",IF('2021バレーＢ表'!N16=5,"（異動）",IF('2021バレーＢ表'!N16=1,'2021バレーＢ表'!P16,'2021バレーＢ表'!C16)))))</f>
        <v/>
      </c>
      <c r="D26" s="138" t="str">
        <f>IF('2021バレーＢ表'!E16="","",'2021バレーＢ表'!E16)</f>
        <v/>
      </c>
      <c r="E26" s="366" t="s">
        <v>1</v>
      </c>
      <c r="F26" s="362" t="str">
        <f>IF('2021バレーＢ表'!J16="","",'2021バレーＢ表'!J16)</f>
        <v/>
      </c>
      <c r="G26" s="24"/>
      <c r="H26" s="25"/>
      <c r="I26" s="26"/>
      <c r="J26" s="27"/>
      <c r="K26" s="28"/>
      <c r="L26" s="28"/>
      <c r="M26" s="28"/>
      <c r="N26" s="28"/>
      <c r="O26" s="28"/>
      <c r="P26" s="321"/>
      <c r="Q26" s="148">
        <f t="shared" si="4"/>
        <v>0</v>
      </c>
      <c r="R26" s="149">
        <f t="shared" si="5"/>
        <v>0</v>
      </c>
      <c r="S26" s="328" t="str">
        <f>IF('2021バレーＢ表'!M16="","",'2021バレーＢ表'!M16)</f>
        <v/>
      </c>
      <c r="T26" s="340" t="str">
        <f>IF('2021バレーＢ表'!N16="","",'2021バレーＢ表'!N16)</f>
        <v/>
      </c>
      <c r="U26" s="329" t="str">
        <f>IF('2021バレーＢ表'!O16="","",'2021バレーＢ表'!O16)</f>
        <v/>
      </c>
      <c r="W26" s="369" t="str">
        <f>'2021バレーＢ表'!I16</f>
        <v/>
      </c>
      <c r="X26" s="369">
        <f t="shared" si="6"/>
        <v>0</v>
      </c>
      <c r="Y26" s="369">
        <f t="shared" si="7"/>
        <v>0</v>
      </c>
      <c r="Z26" s="369">
        <f t="shared" si="8"/>
        <v>0</v>
      </c>
      <c r="AA26" s="369">
        <f t="shared" si="9"/>
        <v>0</v>
      </c>
      <c r="AB26" s="369">
        <f t="shared" si="10"/>
        <v>0</v>
      </c>
      <c r="AC26" s="369">
        <f t="shared" si="11"/>
        <v>0</v>
      </c>
      <c r="AD26" s="369">
        <f t="shared" si="12"/>
        <v>0</v>
      </c>
      <c r="AE26" s="369" t="str">
        <f t="shared" si="13"/>
        <v/>
      </c>
      <c r="AF26" s="369" t="str">
        <f t="shared" si="14"/>
        <v/>
      </c>
      <c r="AG26" s="369" t="str">
        <f t="shared" si="15"/>
        <v/>
      </c>
      <c r="AH26" s="369" t="str">
        <f t="shared" si="16"/>
        <v/>
      </c>
      <c r="AI26" s="369" t="str">
        <f t="shared" si="17"/>
        <v/>
      </c>
      <c r="AJ26" s="369" t="str">
        <f t="shared" si="18"/>
        <v/>
      </c>
      <c r="AK26" s="369" t="str">
        <f t="shared" si="19"/>
        <v/>
      </c>
      <c r="AL26" s="369" t="str">
        <f t="shared" si="20"/>
        <v/>
      </c>
      <c r="AM26" s="369" t="str">
        <f t="shared" si="21"/>
        <v/>
      </c>
      <c r="AN26" s="369" t="str">
        <f t="shared" si="22"/>
        <v/>
      </c>
      <c r="AO26" s="369" t="str">
        <f t="shared" si="23"/>
        <v/>
      </c>
      <c r="AP26" s="369" t="str">
        <f t="shared" si="24"/>
        <v/>
      </c>
      <c r="AQ26" s="369" t="str">
        <f t="shared" si="25"/>
        <v/>
      </c>
      <c r="AR26" s="369" t="str">
        <f t="shared" si="26"/>
        <v/>
      </c>
      <c r="AS26" s="369" t="str">
        <f t="shared" si="27"/>
        <v/>
      </c>
      <c r="AT26" s="369" t="str">
        <f t="shared" si="28"/>
        <v/>
      </c>
      <c r="AU26" s="369" t="str">
        <f t="shared" si="29"/>
        <v/>
      </c>
      <c r="AV26" s="369" t="str">
        <f t="shared" si="30"/>
        <v/>
      </c>
      <c r="AW26" s="369" t="str">
        <f t="shared" si="31"/>
        <v/>
      </c>
      <c r="AX26" s="369" t="str">
        <f t="shared" si="32"/>
        <v/>
      </c>
      <c r="AY26" s="369" t="str">
        <f t="shared" si="33"/>
        <v/>
      </c>
      <c r="BC26">
        <v>1</v>
      </c>
      <c r="BD26" t="s">
        <v>10</v>
      </c>
      <c r="BE26" s="338" t="s">
        <v>60</v>
      </c>
      <c r="BF26" s="338" t="s">
        <v>63</v>
      </c>
    </row>
    <row r="27" spans="1:70" ht="18.75" customHeight="1">
      <c r="A27" s="6">
        <f t="shared" si="3"/>
        <v>4</v>
      </c>
      <c r="B27" s="136">
        <v>4</v>
      </c>
      <c r="C27" s="137" t="str">
        <f>IF('2021バレーＢ表'!C17="","",IF('2021バレーＢ表'!N17=3,"（抹消）",IF('2021バレーＢ表'!N17=4,"（活動実績なし）",IF('2021バレーＢ表'!N17=5,"（異動）",IF('2021バレーＢ表'!N17=1,'2021バレーＢ表'!P17,'2021バレーＢ表'!C17)))))</f>
        <v/>
      </c>
      <c r="D27" s="138" t="str">
        <f>IF('2021バレーＢ表'!E17="","",'2021バレーＢ表'!E17)</f>
        <v/>
      </c>
      <c r="E27" s="366" t="s">
        <v>1</v>
      </c>
      <c r="F27" s="362" t="str">
        <f>IF('2021バレーＢ表'!J17="","",'2021バレーＢ表'!J17)</f>
        <v/>
      </c>
      <c r="G27" s="24"/>
      <c r="H27" s="25"/>
      <c r="I27" s="26"/>
      <c r="J27" s="27"/>
      <c r="K27" s="28"/>
      <c r="L27" s="28"/>
      <c r="M27" s="28"/>
      <c r="N27" s="28"/>
      <c r="O27" s="28"/>
      <c r="P27" s="321"/>
      <c r="Q27" s="148">
        <f t="shared" si="4"/>
        <v>0</v>
      </c>
      <c r="R27" s="149">
        <f t="shared" si="5"/>
        <v>0</v>
      </c>
      <c r="S27" s="328" t="str">
        <f>IF('2021バレーＢ表'!M17="","",'2021バレーＢ表'!M17)</f>
        <v/>
      </c>
      <c r="T27" s="340" t="str">
        <f>IF('2021バレーＢ表'!N17="","",'2021バレーＢ表'!N17)</f>
        <v/>
      </c>
      <c r="U27" s="329" t="str">
        <f>IF('2021バレーＢ表'!O17="","",'2021バレーＢ表'!O17)</f>
        <v/>
      </c>
      <c r="W27" s="369" t="str">
        <f>'2021バレーＢ表'!I17</f>
        <v/>
      </c>
      <c r="X27" s="369">
        <f t="shared" si="6"/>
        <v>0</v>
      </c>
      <c r="Y27" s="369">
        <f t="shared" si="7"/>
        <v>0</v>
      </c>
      <c r="Z27" s="369">
        <f t="shared" si="8"/>
        <v>0</v>
      </c>
      <c r="AA27" s="369">
        <f t="shared" si="9"/>
        <v>0</v>
      </c>
      <c r="AB27" s="369">
        <f t="shared" si="10"/>
        <v>0</v>
      </c>
      <c r="AC27" s="369">
        <f t="shared" si="11"/>
        <v>0</v>
      </c>
      <c r="AD27" s="369">
        <f t="shared" si="12"/>
        <v>0</v>
      </c>
      <c r="AE27" s="369" t="str">
        <f t="shared" si="13"/>
        <v/>
      </c>
      <c r="AF27" s="369" t="str">
        <f t="shared" si="14"/>
        <v/>
      </c>
      <c r="AG27" s="369" t="str">
        <f t="shared" si="15"/>
        <v/>
      </c>
      <c r="AH27" s="369" t="str">
        <f t="shared" si="16"/>
        <v/>
      </c>
      <c r="AI27" s="369" t="str">
        <f t="shared" si="17"/>
        <v/>
      </c>
      <c r="AJ27" s="369" t="str">
        <f t="shared" si="18"/>
        <v/>
      </c>
      <c r="AK27" s="369" t="str">
        <f t="shared" si="19"/>
        <v/>
      </c>
      <c r="AL27" s="369" t="str">
        <f t="shared" si="20"/>
        <v/>
      </c>
      <c r="AM27" s="369" t="str">
        <f t="shared" si="21"/>
        <v/>
      </c>
      <c r="AN27" s="369" t="str">
        <f t="shared" si="22"/>
        <v/>
      </c>
      <c r="AO27" s="369" t="str">
        <f t="shared" si="23"/>
        <v/>
      </c>
      <c r="AP27" s="369" t="str">
        <f t="shared" si="24"/>
        <v/>
      </c>
      <c r="AQ27" s="369" t="str">
        <f t="shared" si="25"/>
        <v/>
      </c>
      <c r="AR27" s="369" t="str">
        <f t="shared" si="26"/>
        <v/>
      </c>
      <c r="AS27" s="369" t="str">
        <f t="shared" si="27"/>
        <v/>
      </c>
      <c r="AT27" s="369" t="str">
        <f t="shared" si="28"/>
        <v/>
      </c>
      <c r="AU27" s="369" t="str">
        <f t="shared" si="29"/>
        <v/>
      </c>
      <c r="AV27" s="369" t="str">
        <f t="shared" si="30"/>
        <v/>
      </c>
      <c r="AW27" s="369" t="str">
        <f t="shared" si="31"/>
        <v/>
      </c>
      <c r="AX27" s="369" t="str">
        <f t="shared" si="32"/>
        <v/>
      </c>
      <c r="AY27" s="369" t="str">
        <f t="shared" si="33"/>
        <v/>
      </c>
      <c r="BC27">
        <v>2</v>
      </c>
      <c r="BD27" t="s">
        <v>11</v>
      </c>
      <c r="BE27" s="338" t="s">
        <v>60</v>
      </c>
      <c r="BF27" s="338" t="s">
        <v>63</v>
      </c>
    </row>
    <row r="28" spans="1:70" ht="18.75" customHeight="1">
      <c r="A28" s="6">
        <f t="shared" si="3"/>
        <v>5</v>
      </c>
      <c r="B28" s="136">
        <v>5</v>
      </c>
      <c r="C28" s="137" t="str">
        <f>IF('2021バレーＢ表'!C18="","",IF('2021バレーＢ表'!N18=3,"（抹消）",IF('2021バレーＢ表'!N18=4,"（活動実績なし）",IF('2021バレーＢ表'!N18=5,"（異動）",IF('2021バレーＢ表'!N18=1,'2021バレーＢ表'!P18,'2021バレーＢ表'!C18)))))</f>
        <v/>
      </c>
      <c r="D28" s="138" t="str">
        <f>IF('2021バレーＢ表'!E18="","",'2021バレーＢ表'!E18)</f>
        <v/>
      </c>
      <c r="E28" s="366" t="s">
        <v>1</v>
      </c>
      <c r="F28" s="362" t="str">
        <f>IF('2021バレーＢ表'!J18="","",'2021バレーＢ表'!J18)</f>
        <v/>
      </c>
      <c r="G28" s="24"/>
      <c r="H28" s="25"/>
      <c r="I28" s="26"/>
      <c r="J28" s="27"/>
      <c r="K28" s="28"/>
      <c r="L28" s="28"/>
      <c r="M28" s="28"/>
      <c r="N28" s="28"/>
      <c r="O28" s="28"/>
      <c r="P28" s="321"/>
      <c r="Q28" s="148">
        <f t="shared" si="4"/>
        <v>0</v>
      </c>
      <c r="R28" s="149">
        <f t="shared" si="5"/>
        <v>0</v>
      </c>
      <c r="S28" s="328" t="str">
        <f>IF('2021バレーＢ表'!M18="","",'2021バレーＢ表'!M18)</f>
        <v/>
      </c>
      <c r="T28" s="340" t="str">
        <f>IF('2021バレーＢ表'!N18="","",'2021バレーＢ表'!N18)</f>
        <v/>
      </c>
      <c r="U28" s="329" t="str">
        <f>IF('2021バレーＢ表'!O18="","",'2021バレーＢ表'!O18)</f>
        <v/>
      </c>
      <c r="W28" s="369" t="str">
        <f>'2021バレーＢ表'!I18</f>
        <v/>
      </c>
      <c r="X28" s="369">
        <f t="shared" si="6"/>
        <v>0</v>
      </c>
      <c r="Y28" s="369">
        <f t="shared" si="7"/>
        <v>0</v>
      </c>
      <c r="Z28" s="369">
        <f t="shared" si="8"/>
        <v>0</v>
      </c>
      <c r="AA28" s="369">
        <f t="shared" si="9"/>
        <v>0</v>
      </c>
      <c r="AB28" s="369">
        <f t="shared" si="10"/>
        <v>0</v>
      </c>
      <c r="AC28" s="369">
        <f t="shared" si="11"/>
        <v>0</v>
      </c>
      <c r="AD28" s="369">
        <f t="shared" si="12"/>
        <v>0</v>
      </c>
      <c r="AE28" s="369" t="str">
        <f t="shared" si="13"/>
        <v/>
      </c>
      <c r="AF28" s="369" t="str">
        <f t="shared" si="14"/>
        <v/>
      </c>
      <c r="AG28" s="369" t="str">
        <f t="shared" si="15"/>
        <v/>
      </c>
      <c r="AH28" s="369" t="str">
        <f t="shared" si="16"/>
        <v/>
      </c>
      <c r="AI28" s="369" t="str">
        <f t="shared" si="17"/>
        <v/>
      </c>
      <c r="AJ28" s="369" t="str">
        <f t="shared" si="18"/>
        <v/>
      </c>
      <c r="AK28" s="369" t="str">
        <f t="shared" si="19"/>
        <v/>
      </c>
      <c r="AL28" s="369" t="str">
        <f t="shared" si="20"/>
        <v/>
      </c>
      <c r="AM28" s="369" t="str">
        <f t="shared" si="21"/>
        <v/>
      </c>
      <c r="AN28" s="369" t="str">
        <f t="shared" si="22"/>
        <v/>
      </c>
      <c r="AO28" s="369" t="str">
        <f t="shared" si="23"/>
        <v/>
      </c>
      <c r="AP28" s="369" t="str">
        <f t="shared" si="24"/>
        <v/>
      </c>
      <c r="AQ28" s="369" t="str">
        <f t="shared" si="25"/>
        <v/>
      </c>
      <c r="AR28" s="369" t="str">
        <f t="shared" si="26"/>
        <v/>
      </c>
      <c r="AS28" s="369" t="str">
        <f t="shared" si="27"/>
        <v/>
      </c>
      <c r="AT28" s="369" t="str">
        <f t="shared" si="28"/>
        <v/>
      </c>
      <c r="AU28" s="369" t="str">
        <f t="shared" si="29"/>
        <v/>
      </c>
      <c r="AV28" s="369" t="str">
        <f t="shared" si="30"/>
        <v/>
      </c>
      <c r="AW28" s="369" t="str">
        <f t="shared" si="31"/>
        <v/>
      </c>
      <c r="AX28" s="369" t="str">
        <f t="shared" si="32"/>
        <v/>
      </c>
      <c r="AY28" s="369" t="str">
        <f t="shared" si="33"/>
        <v/>
      </c>
      <c r="BC28">
        <v>3</v>
      </c>
      <c r="BD28" t="s">
        <v>12</v>
      </c>
      <c r="BE28" s="338" t="s">
        <v>60</v>
      </c>
      <c r="BF28" s="338" t="s">
        <v>63</v>
      </c>
    </row>
    <row r="29" spans="1:70" ht="18.75" customHeight="1">
      <c r="A29" s="6">
        <f t="shared" si="3"/>
        <v>6</v>
      </c>
      <c r="B29" s="136">
        <v>6</v>
      </c>
      <c r="C29" s="137" t="str">
        <f>IF('2021バレーＢ表'!C19="","",IF('2021バレーＢ表'!N19=3,"（抹消）",IF('2021バレーＢ表'!N19=4,"（活動実績なし）",IF('2021バレーＢ表'!N19=5,"（異動）",IF('2021バレーＢ表'!N19=1,'2021バレーＢ表'!P19,'2021バレーＢ表'!C19)))))</f>
        <v/>
      </c>
      <c r="D29" s="138" t="str">
        <f>IF('2021バレーＢ表'!E19="","",'2021バレーＢ表'!E19)</f>
        <v/>
      </c>
      <c r="E29" s="366" t="s">
        <v>1</v>
      </c>
      <c r="F29" s="362" t="str">
        <f>IF('2021バレーＢ表'!J19="","",'2021バレーＢ表'!J19)</f>
        <v/>
      </c>
      <c r="G29" s="24"/>
      <c r="H29" s="25"/>
      <c r="I29" s="26"/>
      <c r="J29" s="27"/>
      <c r="K29" s="28"/>
      <c r="L29" s="28"/>
      <c r="M29" s="28"/>
      <c r="N29" s="28"/>
      <c r="O29" s="28"/>
      <c r="P29" s="321"/>
      <c r="Q29" s="148">
        <f t="shared" si="4"/>
        <v>0</v>
      </c>
      <c r="R29" s="149">
        <f t="shared" si="5"/>
        <v>0</v>
      </c>
      <c r="S29" s="328" t="str">
        <f>IF('2021バレーＢ表'!M19="","",'2021バレーＢ表'!M19)</f>
        <v/>
      </c>
      <c r="T29" s="340" t="str">
        <f>IF('2021バレーＢ表'!N19="","",'2021バレーＢ表'!N19)</f>
        <v/>
      </c>
      <c r="U29" s="329" t="str">
        <f>IF('2021バレーＢ表'!O19="","",'2021バレーＢ表'!O19)</f>
        <v/>
      </c>
      <c r="W29" s="369" t="str">
        <f>'2021バレーＢ表'!I19</f>
        <v/>
      </c>
      <c r="X29" s="369">
        <f t="shared" si="6"/>
        <v>0</v>
      </c>
      <c r="Y29" s="369">
        <f t="shared" si="7"/>
        <v>0</v>
      </c>
      <c r="Z29" s="369">
        <f t="shared" si="8"/>
        <v>0</v>
      </c>
      <c r="AA29" s="369">
        <f t="shared" si="9"/>
        <v>0</v>
      </c>
      <c r="AB29" s="369">
        <f t="shared" si="10"/>
        <v>0</v>
      </c>
      <c r="AC29" s="369">
        <f t="shared" si="11"/>
        <v>0</v>
      </c>
      <c r="AD29" s="369">
        <f t="shared" si="12"/>
        <v>0</v>
      </c>
      <c r="AE29" s="369" t="str">
        <f t="shared" si="13"/>
        <v/>
      </c>
      <c r="AF29" s="369" t="str">
        <f t="shared" si="14"/>
        <v/>
      </c>
      <c r="AG29" s="369" t="str">
        <f t="shared" si="15"/>
        <v/>
      </c>
      <c r="AH29" s="369" t="str">
        <f t="shared" si="16"/>
        <v/>
      </c>
      <c r="AI29" s="369" t="str">
        <f t="shared" si="17"/>
        <v/>
      </c>
      <c r="AJ29" s="369" t="str">
        <f t="shared" si="18"/>
        <v/>
      </c>
      <c r="AK29" s="369" t="str">
        <f t="shared" si="19"/>
        <v/>
      </c>
      <c r="AL29" s="369" t="str">
        <f t="shared" si="20"/>
        <v/>
      </c>
      <c r="AM29" s="369" t="str">
        <f t="shared" si="21"/>
        <v/>
      </c>
      <c r="AN29" s="369" t="str">
        <f t="shared" si="22"/>
        <v/>
      </c>
      <c r="AO29" s="369" t="str">
        <f t="shared" si="23"/>
        <v/>
      </c>
      <c r="AP29" s="369" t="str">
        <f t="shared" si="24"/>
        <v/>
      </c>
      <c r="AQ29" s="369" t="str">
        <f t="shared" si="25"/>
        <v/>
      </c>
      <c r="AR29" s="369" t="str">
        <f t="shared" si="26"/>
        <v/>
      </c>
      <c r="AS29" s="369" t="str">
        <f t="shared" si="27"/>
        <v/>
      </c>
      <c r="AT29" s="369" t="str">
        <f t="shared" si="28"/>
        <v/>
      </c>
      <c r="AU29" s="369" t="str">
        <f t="shared" si="29"/>
        <v/>
      </c>
      <c r="AV29" s="369" t="str">
        <f t="shared" si="30"/>
        <v/>
      </c>
      <c r="AW29" s="369" t="str">
        <f t="shared" si="31"/>
        <v/>
      </c>
      <c r="AX29" s="369" t="str">
        <f t="shared" si="32"/>
        <v/>
      </c>
      <c r="AY29" s="369" t="str">
        <f t="shared" si="33"/>
        <v/>
      </c>
      <c r="BC29">
        <v>4</v>
      </c>
      <c r="BD29" t="s">
        <v>13</v>
      </c>
      <c r="BE29" s="338" t="s">
        <v>60</v>
      </c>
      <c r="BF29" s="338" t="s">
        <v>63</v>
      </c>
    </row>
    <row r="30" spans="1:70" ht="18.75" customHeight="1">
      <c r="A30" s="6">
        <f t="shared" si="3"/>
        <v>7</v>
      </c>
      <c r="B30" s="136">
        <v>7</v>
      </c>
      <c r="C30" s="137" t="str">
        <f>IF('2021バレーＢ表'!C20="","",IF('2021バレーＢ表'!N20=3,"（抹消）",IF('2021バレーＢ表'!N20=4,"（活動実績なし）",IF('2021バレーＢ表'!N20=5,"（異動）",IF('2021バレーＢ表'!N20=1,'2021バレーＢ表'!P20,'2021バレーＢ表'!C20)))))</f>
        <v/>
      </c>
      <c r="D30" s="138" t="str">
        <f>IF('2021バレーＢ表'!E20="","",'2021バレーＢ表'!E20)</f>
        <v/>
      </c>
      <c r="E30" s="366" t="s">
        <v>1</v>
      </c>
      <c r="F30" s="362" t="str">
        <f>IF('2021バレーＢ表'!J20="","",'2021バレーＢ表'!J20)</f>
        <v/>
      </c>
      <c r="G30" s="24"/>
      <c r="H30" s="25"/>
      <c r="I30" s="26"/>
      <c r="J30" s="27"/>
      <c r="K30" s="28"/>
      <c r="L30" s="28"/>
      <c r="M30" s="28"/>
      <c r="N30" s="28"/>
      <c r="O30" s="28"/>
      <c r="P30" s="321"/>
      <c r="Q30" s="148">
        <f t="shared" si="4"/>
        <v>0</v>
      </c>
      <c r="R30" s="149">
        <f t="shared" si="5"/>
        <v>0</v>
      </c>
      <c r="S30" s="328" t="str">
        <f>IF('2021バレーＢ表'!M20="","",'2021バレーＢ表'!M20)</f>
        <v/>
      </c>
      <c r="T30" s="340" t="str">
        <f>IF('2021バレーＢ表'!N20="","",'2021バレーＢ表'!N20)</f>
        <v/>
      </c>
      <c r="U30" s="329" t="str">
        <f>IF('2021バレーＢ表'!O20="","",'2021バレーＢ表'!O20)</f>
        <v/>
      </c>
      <c r="W30" s="369" t="str">
        <f>'2021バレーＢ表'!I20</f>
        <v/>
      </c>
      <c r="X30" s="369">
        <f t="shared" si="6"/>
        <v>0</v>
      </c>
      <c r="Y30" s="369">
        <f t="shared" si="7"/>
        <v>0</v>
      </c>
      <c r="Z30" s="369">
        <f t="shared" si="8"/>
        <v>0</v>
      </c>
      <c r="AA30" s="369">
        <f t="shared" si="9"/>
        <v>0</v>
      </c>
      <c r="AB30" s="369">
        <f t="shared" si="10"/>
        <v>0</v>
      </c>
      <c r="AC30" s="369">
        <f t="shared" si="11"/>
        <v>0</v>
      </c>
      <c r="AD30" s="369">
        <f t="shared" si="12"/>
        <v>0</v>
      </c>
      <c r="AE30" s="369" t="str">
        <f t="shared" si="13"/>
        <v/>
      </c>
      <c r="AF30" s="369" t="str">
        <f t="shared" si="14"/>
        <v/>
      </c>
      <c r="AG30" s="369" t="str">
        <f t="shared" si="15"/>
        <v/>
      </c>
      <c r="AH30" s="369" t="str">
        <f t="shared" si="16"/>
        <v/>
      </c>
      <c r="AI30" s="369" t="str">
        <f t="shared" si="17"/>
        <v/>
      </c>
      <c r="AJ30" s="369" t="str">
        <f t="shared" si="18"/>
        <v/>
      </c>
      <c r="AK30" s="369" t="str">
        <f t="shared" si="19"/>
        <v/>
      </c>
      <c r="AL30" s="369" t="str">
        <f t="shared" si="20"/>
        <v/>
      </c>
      <c r="AM30" s="369" t="str">
        <f t="shared" si="21"/>
        <v/>
      </c>
      <c r="AN30" s="369" t="str">
        <f t="shared" si="22"/>
        <v/>
      </c>
      <c r="AO30" s="369" t="str">
        <f t="shared" si="23"/>
        <v/>
      </c>
      <c r="AP30" s="369" t="str">
        <f t="shared" si="24"/>
        <v/>
      </c>
      <c r="AQ30" s="369" t="str">
        <f t="shared" si="25"/>
        <v/>
      </c>
      <c r="AR30" s="369" t="str">
        <f t="shared" si="26"/>
        <v/>
      </c>
      <c r="AS30" s="369" t="str">
        <f t="shared" si="27"/>
        <v/>
      </c>
      <c r="AT30" s="369" t="str">
        <f t="shared" si="28"/>
        <v/>
      </c>
      <c r="AU30" s="369" t="str">
        <f t="shared" si="29"/>
        <v/>
      </c>
      <c r="AV30" s="369" t="str">
        <f t="shared" si="30"/>
        <v/>
      </c>
      <c r="AW30" s="369" t="str">
        <f t="shared" si="31"/>
        <v/>
      </c>
      <c r="AX30" s="369" t="str">
        <f t="shared" si="32"/>
        <v/>
      </c>
      <c r="AY30" s="369" t="str">
        <f t="shared" si="33"/>
        <v/>
      </c>
      <c r="BC30">
        <v>5</v>
      </c>
      <c r="BD30" t="s">
        <v>14</v>
      </c>
      <c r="BE30" s="338" t="s">
        <v>60</v>
      </c>
      <c r="BF30" s="338" t="s">
        <v>63</v>
      </c>
    </row>
    <row r="31" spans="1:70" ht="18.75" customHeight="1">
      <c r="A31" s="6">
        <f t="shared" si="3"/>
        <v>8</v>
      </c>
      <c r="B31" s="136">
        <v>8</v>
      </c>
      <c r="C31" s="137" t="str">
        <f>IF('2021バレーＢ表'!C21="","",IF('2021バレーＢ表'!N21=3,"（抹消）",IF('2021バレーＢ表'!N21=4,"（活動実績なし）",IF('2021バレーＢ表'!N21=5,"（異動）",IF('2021バレーＢ表'!N21=1,'2021バレーＢ表'!P21,'2021バレーＢ表'!C21)))))</f>
        <v/>
      </c>
      <c r="D31" s="138" t="str">
        <f>IF('2021バレーＢ表'!E21="","",'2021バレーＢ表'!E21)</f>
        <v/>
      </c>
      <c r="E31" s="366" t="s">
        <v>1</v>
      </c>
      <c r="F31" s="362" t="str">
        <f>IF('2021バレーＢ表'!J21="","",'2021バレーＢ表'!J21)</f>
        <v/>
      </c>
      <c r="G31" s="24"/>
      <c r="H31" s="25"/>
      <c r="I31" s="26"/>
      <c r="J31" s="27"/>
      <c r="K31" s="28"/>
      <c r="L31" s="28"/>
      <c r="M31" s="28"/>
      <c r="N31" s="28"/>
      <c r="O31" s="28"/>
      <c r="P31" s="321"/>
      <c r="Q31" s="148">
        <f t="shared" si="4"/>
        <v>0</v>
      </c>
      <c r="R31" s="149">
        <f t="shared" si="5"/>
        <v>0</v>
      </c>
      <c r="S31" s="328" t="str">
        <f>IF('2021バレーＢ表'!M21="","",'2021バレーＢ表'!M21)</f>
        <v/>
      </c>
      <c r="T31" s="340" t="str">
        <f>IF('2021バレーＢ表'!N21="","",'2021バレーＢ表'!N21)</f>
        <v/>
      </c>
      <c r="U31" s="329" t="str">
        <f>IF('2021バレーＢ表'!O21="","",'2021バレーＢ表'!O21)</f>
        <v/>
      </c>
      <c r="W31" s="369" t="str">
        <f>'2021バレーＢ表'!I21</f>
        <v/>
      </c>
      <c r="X31" s="369">
        <f t="shared" si="6"/>
        <v>0</v>
      </c>
      <c r="Y31" s="369">
        <f t="shared" si="7"/>
        <v>0</v>
      </c>
      <c r="Z31" s="369">
        <f t="shared" si="8"/>
        <v>0</v>
      </c>
      <c r="AA31" s="369">
        <f t="shared" si="9"/>
        <v>0</v>
      </c>
      <c r="AB31" s="369">
        <f t="shared" si="10"/>
        <v>0</v>
      </c>
      <c r="AC31" s="369">
        <f t="shared" si="11"/>
        <v>0</v>
      </c>
      <c r="AD31" s="369">
        <f t="shared" si="12"/>
        <v>0</v>
      </c>
      <c r="AE31" s="369" t="str">
        <f t="shared" si="13"/>
        <v/>
      </c>
      <c r="AF31" s="369" t="str">
        <f t="shared" si="14"/>
        <v/>
      </c>
      <c r="AG31" s="369" t="str">
        <f t="shared" si="15"/>
        <v/>
      </c>
      <c r="AH31" s="369" t="str">
        <f t="shared" si="16"/>
        <v/>
      </c>
      <c r="AI31" s="369" t="str">
        <f t="shared" si="17"/>
        <v/>
      </c>
      <c r="AJ31" s="369" t="str">
        <f t="shared" si="18"/>
        <v/>
      </c>
      <c r="AK31" s="369" t="str">
        <f t="shared" si="19"/>
        <v/>
      </c>
      <c r="AL31" s="369" t="str">
        <f t="shared" si="20"/>
        <v/>
      </c>
      <c r="AM31" s="369" t="str">
        <f t="shared" si="21"/>
        <v/>
      </c>
      <c r="AN31" s="369" t="str">
        <f t="shared" si="22"/>
        <v/>
      </c>
      <c r="AO31" s="369" t="str">
        <f t="shared" si="23"/>
        <v/>
      </c>
      <c r="AP31" s="369" t="str">
        <f t="shared" si="24"/>
        <v/>
      </c>
      <c r="AQ31" s="369" t="str">
        <f t="shared" si="25"/>
        <v/>
      </c>
      <c r="AR31" s="369" t="str">
        <f t="shared" si="26"/>
        <v/>
      </c>
      <c r="AS31" s="369" t="str">
        <f t="shared" si="27"/>
        <v/>
      </c>
      <c r="AT31" s="369" t="str">
        <f t="shared" si="28"/>
        <v/>
      </c>
      <c r="AU31" s="369" t="str">
        <f t="shared" si="29"/>
        <v/>
      </c>
      <c r="AV31" s="369" t="str">
        <f t="shared" si="30"/>
        <v/>
      </c>
      <c r="AW31" s="369" t="str">
        <f t="shared" si="31"/>
        <v/>
      </c>
      <c r="AX31" s="369" t="str">
        <f t="shared" si="32"/>
        <v/>
      </c>
      <c r="AY31" s="369" t="str">
        <f t="shared" si="33"/>
        <v/>
      </c>
      <c r="BC31">
        <v>6</v>
      </c>
      <c r="BD31" t="s">
        <v>15</v>
      </c>
      <c r="BE31" s="338" t="s">
        <v>60</v>
      </c>
      <c r="BF31" s="338" t="s">
        <v>63</v>
      </c>
    </row>
    <row r="32" spans="1:70" ht="18.75" customHeight="1">
      <c r="A32" s="6">
        <f t="shared" si="3"/>
        <v>9</v>
      </c>
      <c r="B32" s="136">
        <v>9</v>
      </c>
      <c r="C32" s="137" t="str">
        <f>IF('2021バレーＢ表'!C22="","",IF('2021バレーＢ表'!N22=3,"（抹消）",IF('2021バレーＢ表'!N22=4,"（活動実績なし）",IF('2021バレーＢ表'!N22=5,"（異動）",IF('2021バレーＢ表'!N22=1,'2021バレーＢ表'!P22,'2021バレーＢ表'!C22)))))</f>
        <v/>
      </c>
      <c r="D32" s="138" t="str">
        <f>IF('2021バレーＢ表'!E22="","",'2021バレーＢ表'!E22)</f>
        <v/>
      </c>
      <c r="E32" s="366" t="s">
        <v>1</v>
      </c>
      <c r="F32" s="362" t="str">
        <f>IF('2021バレーＢ表'!J22="","",'2021バレーＢ表'!J22)</f>
        <v/>
      </c>
      <c r="G32" s="24"/>
      <c r="H32" s="25"/>
      <c r="I32" s="26"/>
      <c r="J32" s="27"/>
      <c r="K32" s="28"/>
      <c r="L32" s="28"/>
      <c r="M32" s="28"/>
      <c r="N32" s="28"/>
      <c r="O32" s="28"/>
      <c r="P32" s="321"/>
      <c r="Q32" s="148">
        <f t="shared" si="4"/>
        <v>0</v>
      </c>
      <c r="R32" s="149">
        <f t="shared" si="5"/>
        <v>0</v>
      </c>
      <c r="S32" s="328" t="str">
        <f>IF('2021バレーＢ表'!M22="","",'2021バレーＢ表'!M22)</f>
        <v/>
      </c>
      <c r="T32" s="340" t="str">
        <f>IF('2021バレーＢ表'!N22="","",'2021バレーＢ表'!N22)</f>
        <v/>
      </c>
      <c r="U32" s="329" t="str">
        <f>IF('2021バレーＢ表'!O22="","",'2021バレーＢ表'!O22)</f>
        <v/>
      </c>
      <c r="W32" s="369" t="str">
        <f>'2021バレーＢ表'!I22</f>
        <v/>
      </c>
      <c r="X32" s="369">
        <f t="shared" si="6"/>
        <v>0</v>
      </c>
      <c r="Y32" s="369">
        <f t="shared" si="7"/>
        <v>0</v>
      </c>
      <c r="Z32" s="369">
        <f t="shared" si="8"/>
        <v>0</v>
      </c>
      <c r="AA32" s="369">
        <f t="shared" si="9"/>
        <v>0</v>
      </c>
      <c r="AB32" s="369">
        <f t="shared" si="10"/>
        <v>0</v>
      </c>
      <c r="AC32" s="369">
        <f t="shared" si="11"/>
        <v>0</v>
      </c>
      <c r="AD32" s="369">
        <f t="shared" si="12"/>
        <v>0</v>
      </c>
      <c r="AE32" s="369" t="str">
        <f t="shared" si="13"/>
        <v/>
      </c>
      <c r="AF32" s="369" t="str">
        <f t="shared" si="14"/>
        <v/>
      </c>
      <c r="AG32" s="369" t="str">
        <f t="shared" si="15"/>
        <v/>
      </c>
      <c r="AH32" s="369" t="str">
        <f t="shared" si="16"/>
        <v/>
      </c>
      <c r="AI32" s="369" t="str">
        <f t="shared" si="17"/>
        <v/>
      </c>
      <c r="AJ32" s="369" t="str">
        <f t="shared" si="18"/>
        <v/>
      </c>
      <c r="AK32" s="369" t="str">
        <f t="shared" si="19"/>
        <v/>
      </c>
      <c r="AL32" s="369" t="str">
        <f t="shared" si="20"/>
        <v/>
      </c>
      <c r="AM32" s="369" t="str">
        <f t="shared" si="21"/>
        <v/>
      </c>
      <c r="AN32" s="369" t="str">
        <f t="shared" si="22"/>
        <v/>
      </c>
      <c r="AO32" s="369" t="str">
        <f t="shared" si="23"/>
        <v/>
      </c>
      <c r="AP32" s="369" t="str">
        <f t="shared" si="24"/>
        <v/>
      </c>
      <c r="AQ32" s="369" t="str">
        <f t="shared" si="25"/>
        <v/>
      </c>
      <c r="AR32" s="369" t="str">
        <f t="shared" si="26"/>
        <v/>
      </c>
      <c r="AS32" s="369" t="str">
        <f t="shared" si="27"/>
        <v/>
      </c>
      <c r="AT32" s="369" t="str">
        <f t="shared" si="28"/>
        <v/>
      </c>
      <c r="AU32" s="369" t="str">
        <f t="shared" si="29"/>
        <v/>
      </c>
      <c r="AV32" s="369" t="str">
        <f t="shared" si="30"/>
        <v/>
      </c>
      <c r="AW32" s="369" t="str">
        <f t="shared" si="31"/>
        <v/>
      </c>
      <c r="AX32" s="369" t="str">
        <f t="shared" si="32"/>
        <v/>
      </c>
      <c r="AY32" s="369" t="str">
        <f t="shared" si="33"/>
        <v/>
      </c>
      <c r="BC32">
        <v>7</v>
      </c>
      <c r="BD32" t="s">
        <v>16</v>
      </c>
      <c r="BE32" s="338" t="s">
        <v>60</v>
      </c>
      <c r="BF32" s="338" t="s">
        <v>63</v>
      </c>
    </row>
    <row r="33" spans="1:58" ht="18.75" customHeight="1">
      <c r="A33" s="6">
        <f t="shared" si="3"/>
        <v>10</v>
      </c>
      <c r="B33" s="136">
        <v>10</v>
      </c>
      <c r="C33" s="137" t="str">
        <f>IF('2021バレーＢ表'!C23="","",IF('2021バレーＢ表'!N23=3,"（抹消）",IF('2021バレーＢ表'!N23=4,"（活動実績なし）",IF('2021バレーＢ表'!N23=5,"（異動）",IF('2021バレーＢ表'!N23=1,'2021バレーＢ表'!P23,'2021バレーＢ表'!C23)))))</f>
        <v/>
      </c>
      <c r="D33" s="138" t="str">
        <f>IF('2021バレーＢ表'!E23="","",'2021バレーＢ表'!E23)</f>
        <v/>
      </c>
      <c r="E33" s="366" t="s">
        <v>1</v>
      </c>
      <c r="F33" s="362" t="str">
        <f>IF('2021バレーＢ表'!J23="","",'2021バレーＢ表'!J23)</f>
        <v/>
      </c>
      <c r="G33" s="24"/>
      <c r="H33" s="25"/>
      <c r="I33" s="26"/>
      <c r="J33" s="27"/>
      <c r="K33" s="28"/>
      <c r="L33" s="28"/>
      <c r="M33" s="28"/>
      <c r="N33" s="28"/>
      <c r="O33" s="28"/>
      <c r="P33" s="321"/>
      <c r="Q33" s="148">
        <f t="shared" si="4"/>
        <v>0</v>
      </c>
      <c r="R33" s="149">
        <f t="shared" si="5"/>
        <v>0</v>
      </c>
      <c r="S33" s="328" t="str">
        <f>IF('2021バレーＢ表'!M23="","",'2021バレーＢ表'!M23)</f>
        <v/>
      </c>
      <c r="T33" s="340" t="str">
        <f>IF('2021バレーＢ表'!N23="","",'2021バレーＢ表'!N23)</f>
        <v/>
      </c>
      <c r="U33" s="329" t="str">
        <f>IF('2021バレーＢ表'!O23="","",'2021バレーＢ表'!O23)</f>
        <v/>
      </c>
      <c r="W33" s="369" t="str">
        <f>'2021バレーＢ表'!I23</f>
        <v/>
      </c>
      <c r="X33" s="369">
        <f t="shared" si="6"/>
        <v>0</v>
      </c>
      <c r="Y33" s="369">
        <f t="shared" si="7"/>
        <v>0</v>
      </c>
      <c r="Z33" s="369">
        <f t="shared" si="8"/>
        <v>0</v>
      </c>
      <c r="AA33" s="369">
        <f t="shared" si="9"/>
        <v>0</v>
      </c>
      <c r="AB33" s="369">
        <f t="shared" si="10"/>
        <v>0</v>
      </c>
      <c r="AC33" s="369">
        <f t="shared" si="11"/>
        <v>0</v>
      </c>
      <c r="AD33" s="369">
        <f t="shared" si="12"/>
        <v>0</v>
      </c>
      <c r="AE33" s="369" t="str">
        <f t="shared" si="13"/>
        <v/>
      </c>
      <c r="AF33" s="369" t="str">
        <f t="shared" si="14"/>
        <v/>
      </c>
      <c r="AG33" s="369" t="str">
        <f t="shared" si="15"/>
        <v/>
      </c>
      <c r="AH33" s="369" t="str">
        <f t="shared" si="16"/>
        <v/>
      </c>
      <c r="AI33" s="369" t="str">
        <f t="shared" si="17"/>
        <v/>
      </c>
      <c r="AJ33" s="369" t="str">
        <f t="shared" si="18"/>
        <v/>
      </c>
      <c r="AK33" s="369" t="str">
        <f t="shared" si="19"/>
        <v/>
      </c>
      <c r="AL33" s="369" t="str">
        <f t="shared" si="20"/>
        <v/>
      </c>
      <c r="AM33" s="369" t="str">
        <f t="shared" si="21"/>
        <v/>
      </c>
      <c r="AN33" s="369" t="str">
        <f t="shared" si="22"/>
        <v/>
      </c>
      <c r="AO33" s="369" t="str">
        <f t="shared" si="23"/>
        <v/>
      </c>
      <c r="AP33" s="369" t="str">
        <f t="shared" si="24"/>
        <v/>
      </c>
      <c r="AQ33" s="369" t="str">
        <f t="shared" si="25"/>
        <v/>
      </c>
      <c r="AR33" s="369" t="str">
        <f t="shared" si="26"/>
        <v/>
      </c>
      <c r="AS33" s="369" t="str">
        <f t="shared" si="27"/>
        <v/>
      </c>
      <c r="AT33" s="369" t="str">
        <f t="shared" si="28"/>
        <v/>
      </c>
      <c r="AU33" s="369" t="str">
        <f t="shared" si="29"/>
        <v/>
      </c>
      <c r="AV33" s="369" t="str">
        <f t="shared" si="30"/>
        <v/>
      </c>
      <c r="AW33" s="369" t="str">
        <f t="shared" si="31"/>
        <v/>
      </c>
      <c r="AX33" s="369" t="str">
        <f t="shared" si="32"/>
        <v/>
      </c>
      <c r="AY33" s="369" t="str">
        <f t="shared" si="33"/>
        <v/>
      </c>
      <c r="BC33">
        <v>8</v>
      </c>
      <c r="BD33" t="s">
        <v>17</v>
      </c>
      <c r="BE33" s="338" t="s">
        <v>60</v>
      </c>
      <c r="BF33" s="338" t="s">
        <v>63</v>
      </c>
    </row>
    <row r="34" spans="1:58" ht="18.75" customHeight="1">
      <c r="A34" s="6">
        <f t="shared" si="3"/>
        <v>11</v>
      </c>
      <c r="B34" s="136">
        <v>11</v>
      </c>
      <c r="C34" s="137" t="str">
        <f>IF('2021バレーＢ表'!C24="","",IF('2021バレーＢ表'!N24=3,"（抹消）",IF('2021バレーＢ表'!N24=4,"（活動実績なし）",IF('2021バレーＢ表'!N24=5,"（異動）",IF('2021バレーＢ表'!N24=1,'2021バレーＢ表'!P24,'2021バレーＢ表'!C24)))))</f>
        <v/>
      </c>
      <c r="D34" s="138" t="str">
        <f>IF('2021バレーＢ表'!E24="","",'2021バレーＢ表'!E24)</f>
        <v/>
      </c>
      <c r="E34" s="366" t="s">
        <v>1</v>
      </c>
      <c r="F34" s="362" t="str">
        <f>IF('2021バレーＢ表'!J24="","",'2021バレーＢ表'!J24)</f>
        <v/>
      </c>
      <c r="G34" s="24"/>
      <c r="H34" s="25"/>
      <c r="I34" s="26"/>
      <c r="J34" s="27"/>
      <c r="K34" s="28"/>
      <c r="L34" s="28"/>
      <c r="M34" s="28"/>
      <c r="N34" s="28"/>
      <c r="O34" s="28"/>
      <c r="P34" s="321"/>
      <c r="Q34" s="148">
        <f t="shared" si="4"/>
        <v>0</v>
      </c>
      <c r="R34" s="149">
        <f t="shared" si="5"/>
        <v>0</v>
      </c>
      <c r="S34" s="328" t="str">
        <f>IF('2021バレーＢ表'!M24="","",'2021バレーＢ表'!M24)</f>
        <v/>
      </c>
      <c r="T34" s="340" t="str">
        <f>IF('2021バレーＢ表'!N24="","",'2021バレーＢ表'!N24)</f>
        <v/>
      </c>
      <c r="U34" s="329" t="str">
        <f>IF('2021バレーＢ表'!O24="","",'2021バレーＢ表'!O24)</f>
        <v/>
      </c>
      <c r="W34" s="369" t="str">
        <f>'2021バレーＢ表'!I24</f>
        <v/>
      </c>
      <c r="X34" s="369">
        <f t="shared" si="6"/>
        <v>0</v>
      </c>
      <c r="Y34" s="369">
        <f t="shared" si="7"/>
        <v>0</v>
      </c>
      <c r="Z34" s="369">
        <f t="shared" si="8"/>
        <v>0</v>
      </c>
      <c r="AA34" s="369">
        <f t="shared" si="9"/>
        <v>0</v>
      </c>
      <c r="AB34" s="369">
        <f t="shared" si="10"/>
        <v>0</v>
      </c>
      <c r="AC34" s="369">
        <f t="shared" si="11"/>
        <v>0</v>
      </c>
      <c r="AD34" s="369">
        <f t="shared" si="12"/>
        <v>0</v>
      </c>
      <c r="AE34" s="369" t="str">
        <f t="shared" si="13"/>
        <v/>
      </c>
      <c r="AF34" s="369" t="str">
        <f t="shared" si="14"/>
        <v/>
      </c>
      <c r="AG34" s="369" t="str">
        <f t="shared" si="15"/>
        <v/>
      </c>
      <c r="AH34" s="369" t="str">
        <f t="shared" si="16"/>
        <v/>
      </c>
      <c r="AI34" s="369" t="str">
        <f t="shared" si="17"/>
        <v/>
      </c>
      <c r="AJ34" s="369" t="str">
        <f t="shared" si="18"/>
        <v/>
      </c>
      <c r="AK34" s="369" t="str">
        <f t="shared" si="19"/>
        <v/>
      </c>
      <c r="AL34" s="369" t="str">
        <f t="shared" si="20"/>
        <v/>
      </c>
      <c r="AM34" s="369" t="str">
        <f t="shared" si="21"/>
        <v/>
      </c>
      <c r="AN34" s="369" t="str">
        <f t="shared" si="22"/>
        <v/>
      </c>
      <c r="AO34" s="369" t="str">
        <f t="shared" si="23"/>
        <v/>
      </c>
      <c r="AP34" s="369" t="str">
        <f t="shared" si="24"/>
        <v/>
      </c>
      <c r="AQ34" s="369" t="str">
        <f t="shared" si="25"/>
        <v/>
      </c>
      <c r="AR34" s="369" t="str">
        <f t="shared" si="26"/>
        <v/>
      </c>
      <c r="AS34" s="369" t="str">
        <f t="shared" si="27"/>
        <v/>
      </c>
      <c r="AT34" s="369" t="str">
        <f t="shared" si="28"/>
        <v/>
      </c>
      <c r="AU34" s="369" t="str">
        <f t="shared" si="29"/>
        <v/>
      </c>
      <c r="AV34" s="369" t="str">
        <f t="shared" si="30"/>
        <v/>
      </c>
      <c r="AW34" s="369" t="str">
        <f t="shared" si="31"/>
        <v/>
      </c>
      <c r="AX34" s="369" t="str">
        <f t="shared" si="32"/>
        <v/>
      </c>
      <c r="AY34" s="369" t="str">
        <f t="shared" si="33"/>
        <v/>
      </c>
      <c r="BC34">
        <v>9</v>
      </c>
      <c r="BD34" t="s">
        <v>18</v>
      </c>
      <c r="BE34" s="338" t="s">
        <v>60</v>
      </c>
      <c r="BF34" s="338" t="s">
        <v>63</v>
      </c>
    </row>
    <row r="35" spans="1:58" ht="18.75" customHeight="1">
      <c r="A35" s="6">
        <f t="shared" si="3"/>
        <v>12</v>
      </c>
      <c r="B35" s="136">
        <v>12</v>
      </c>
      <c r="C35" s="137" t="str">
        <f>IF('2021バレーＢ表'!C25="","",IF('2021バレーＢ表'!N25=3,"（抹消）",IF('2021バレーＢ表'!N25=4,"（活動実績なし）",IF('2021バレーＢ表'!N25=5,"（異動）",IF('2021バレーＢ表'!N25=1,'2021バレーＢ表'!P25,'2021バレーＢ表'!C25)))))</f>
        <v/>
      </c>
      <c r="D35" s="138" t="str">
        <f>IF('2021バレーＢ表'!E25="","",'2021バレーＢ表'!E25)</f>
        <v/>
      </c>
      <c r="E35" s="366" t="s">
        <v>1</v>
      </c>
      <c r="F35" s="362" t="str">
        <f>IF('2021バレーＢ表'!J25="","",'2021バレーＢ表'!J25)</f>
        <v/>
      </c>
      <c r="G35" s="24"/>
      <c r="H35" s="25"/>
      <c r="I35" s="26"/>
      <c r="J35" s="27"/>
      <c r="K35" s="28"/>
      <c r="L35" s="28"/>
      <c r="M35" s="28"/>
      <c r="N35" s="28"/>
      <c r="O35" s="28"/>
      <c r="P35" s="321"/>
      <c r="Q35" s="148">
        <f t="shared" si="4"/>
        <v>0</v>
      </c>
      <c r="R35" s="149">
        <f t="shared" si="5"/>
        <v>0</v>
      </c>
      <c r="S35" s="328" t="str">
        <f>IF('2021バレーＢ表'!M25="","",'2021バレーＢ表'!M25)</f>
        <v/>
      </c>
      <c r="T35" s="340" t="str">
        <f>IF('2021バレーＢ表'!N25="","",'2021バレーＢ表'!N25)</f>
        <v/>
      </c>
      <c r="U35" s="329" t="str">
        <f>IF('2021バレーＢ表'!O25="","",'2021バレーＢ表'!O25)</f>
        <v/>
      </c>
      <c r="W35" s="369" t="str">
        <f>'2021バレーＢ表'!I25</f>
        <v/>
      </c>
      <c r="X35" s="369">
        <f t="shared" si="6"/>
        <v>0</v>
      </c>
      <c r="Y35" s="369">
        <f t="shared" si="7"/>
        <v>0</v>
      </c>
      <c r="Z35" s="369">
        <f t="shared" si="8"/>
        <v>0</v>
      </c>
      <c r="AA35" s="369">
        <f t="shared" si="9"/>
        <v>0</v>
      </c>
      <c r="AB35" s="369">
        <f t="shared" si="10"/>
        <v>0</v>
      </c>
      <c r="AC35" s="369">
        <f t="shared" si="11"/>
        <v>0</v>
      </c>
      <c r="AD35" s="369">
        <f t="shared" si="12"/>
        <v>0</v>
      </c>
      <c r="AE35" s="369" t="str">
        <f t="shared" si="13"/>
        <v/>
      </c>
      <c r="AF35" s="369" t="str">
        <f t="shared" si="14"/>
        <v/>
      </c>
      <c r="AG35" s="369" t="str">
        <f t="shared" si="15"/>
        <v/>
      </c>
      <c r="AH35" s="369" t="str">
        <f t="shared" si="16"/>
        <v/>
      </c>
      <c r="AI35" s="369" t="str">
        <f t="shared" si="17"/>
        <v/>
      </c>
      <c r="AJ35" s="369" t="str">
        <f t="shared" si="18"/>
        <v/>
      </c>
      <c r="AK35" s="369" t="str">
        <f t="shared" si="19"/>
        <v/>
      </c>
      <c r="AL35" s="369" t="str">
        <f t="shared" si="20"/>
        <v/>
      </c>
      <c r="AM35" s="369" t="str">
        <f t="shared" si="21"/>
        <v/>
      </c>
      <c r="AN35" s="369" t="str">
        <f t="shared" si="22"/>
        <v/>
      </c>
      <c r="AO35" s="369" t="str">
        <f t="shared" si="23"/>
        <v/>
      </c>
      <c r="AP35" s="369" t="str">
        <f t="shared" si="24"/>
        <v/>
      </c>
      <c r="AQ35" s="369" t="str">
        <f t="shared" si="25"/>
        <v/>
      </c>
      <c r="AR35" s="369" t="str">
        <f t="shared" si="26"/>
        <v/>
      </c>
      <c r="AS35" s="369" t="str">
        <f t="shared" si="27"/>
        <v/>
      </c>
      <c r="AT35" s="369" t="str">
        <f t="shared" si="28"/>
        <v/>
      </c>
      <c r="AU35" s="369" t="str">
        <f t="shared" si="29"/>
        <v/>
      </c>
      <c r="AV35" s="369" t="str">
        <f t="shared" si="30"/>
        <v/>
      </c>
      <c r="AW35" s="369" t="str">
        <f t="shared" si="31"/>
        <v/>
      </c>
      <c r="AX35" s="369" t="str">
        <f t="shared" si="32"/>
        <v/>
      </c>
      <c r="AY35" s="369" t="str">
        <f t="shared" si="33"/>
        <v/>
      </c>
      <c r="BC35">
        <v>10</v>
      </c>
      <c r="BD35" t="s">
        <v>19</v>
      </c>
      <c r="BE35" s="338" t="s">
        <v>60</v>
      </c>
      <c r="BF35" s="338" t="s">
        <v>63</v>
      </c>
    </row>
    <row r="36" spans="1:58" ht="18.75" customHeight="1">
      <c r="A36" s="6">
        <f t="shared" si="3"/>
        <v>13</v>
      </c>
      <c r="B36" s="136">
        <v>13</v>
      </c>
      <c r="C36" s="137" t="str">
        <f>IF('2021バレーＢ表'!C26="","",IF('2021バレーＢ表'!N26=3,"（抹消）",IF('2021バレーＢ表'!N26=4,"（活動実績なし）",IF('2021バレーＢ表'!N26=5,"（異動）",IF('2021バレーＢ表'!N26=1,'2021バレーＢ表'!P26,'2021バレーＢ表'!C26)))))</f>
        <v/>
      </c>
      <c r="D36" s="138" t="str">
        <f>IF('2021バレーＢ表'!E26="","",'2021バレーＢ表'!E26)</f>
        <v/>
      </c>
      <c r="E36" s="366" t="s">
        <v>1</v>
      </c>
      <c r="F36" s="362" t="str">
        <f>IF('2021バレーＢ表'!J26="","",'2021バレーＢ表'!J26)</f>
        <v/>
      </c>
      <c r="G36" s="24"/>
      <c r="H36" s="25"/>
      <c r="I36" s="26"/>
      <c r="J36" s="27"/>
      <c r="K36" s="28"/>
      <c r="L36" s="28"/>
      <c r="M36" s="28"/>
      <c r="N36" s="28"/>
      <c r="O36" s="28"/>
      <c r="P36" s="321"/>
      <c r="Q36" s="148">
        <f t="shared" si="4"/>
        <v>0</v>
      </c>
      <c r="R36" s="149">
        <f t="shared" si="5"/>
        <v>0</v>
      </c>
      <c r="S36" s="328" t="str">
        <f>IF('2021バレーＢ表'!M26="","",'2021バレーＢ表'!M26)</f>
        <v/>
      </c>
      <c r="T36" s="340" t="str">
        <f>IF('2021バレーＢ表'!N26="","",'2021バレーＢ表'!N26)</f>
        <v/>
      </c>
      <c r="U36" s="329" t="str">
        <f>IF('2021バレーＢ表'!O26="","",'2021バレーＢ表'!O26)</f>
        <v/>
      </c>
      <c r="W36" s="369" t="str">
        <f>'2021バレーＢ表'!I26</f>
        <v/>
      </c>
      <c r="X36" s="369">
        <f t="shared" si="6"/>
        <v>0</v>
      </c>
      <c r="Y36" s="369">
        <f t="shared" si="7"/>
        <v>0</v>
      </c>
      <c r="Z36" s="369">
        <f t="shared" si="8"/>
        <v>0</v>
      </c>
      <c r="AA36" s="369">
        <f t="shared" si="9"/>
        <v>0</v>
      </c>
      <c r="AB36" s="369">
        <f t="shared" si="10"/>
        <v>0</v>
      </c>
      <c r="AC36" s="369">
        <f t="shared" si="11"/>
        <v>0</v>
      </c>
      <c r="AD36" s="369">
        <f t="shared" si="12"/>
        <v>0</v>
      </c>
      <c r="AE36" s="369" t="str">
        <f t="shared" si="13"/>
        <v/>
      </c>
      <c r="AF36" s="369" t="str">
        <f t="shared" si="14"/>
        <v/>
      </c>
      <c r="AG36" s="369" t="str">
        <f t="shared" si="15"/>
        <v/>
      </c>
      <c r="AH36" s="369" t="str">
        <f t="shared" si="16"/>
        <v/>
      </c>
      <c r="AI36" s="369" t="str">
        <f t="shared" si="17"/>
        <v/>
      </c>
      <c r="AJ36" s="369" t="str">
        <f t="shared" si="18"/>
        <v/>
      </c>
      <c r="AK36" s="369" t="str">
        <f t="shared" si="19"/>
        <v/>
      </c>
      <c r="AL36" s="369" t="str">
        <f t="shared" si="20"/>
        <v/>
      </c>
      <c r="AM36" s="369" t="str">
        <f t="shared" si="21"/>
        <v/>
      </c>
      <c r="AN36" s="369" t="str">
        <f t="shared" si="22"/>
        <v/>
      </c>
      <c r="AO36" s="369" t="str">
        <f t="shared" si="23"/>
        <v/>
      </c>
      <c r="AP36" s="369" t="str">
        <f t="shared" si="24"/>
        <v/>
      </c>
      <c r="AQ36" s="369" t="str">
        <f t="shared" si="25"/>
        <v/>
      </c>
      <c r="AR36" s="369" t="str">
        <f t="shared" si="26"/>
        <v/>
      </c>
      <c r="AS36" s="369" t="str">
        <f t="shared" si="27"/>
        <v/>
      </c>
      <c r="AT36" s="369" t="str">
        <f t="shared" si="28"/>
        <v/>
      </c>
      <c r="AU36" s="369" t="str">
        <f t="shared" si="29"/>
        <v/>
      </c>
      <c r="AV36" s="369" t="str">
        <f t="shared" si="30"/>
        <v/>
      </c>
      <c r="AW36" s="369" t="str">
        <f t="shared" si="31"/>
        <v/>
      </c>
      <c r="AX36" s="369" t="str">
        <f t="shared" si="32"/>
        <v/>
      </c>
      <c r="AY36" s="369" t="str">
        <f t="shared" si="33"/>
        <v/>
      </c>
      <c r="BC36">
        <v>11</v>
      </c>
      <c r="BD36" t="s">
        <v>20</v>
      </c>
      <c r="BE36" s="338" t="s">
        <v>60</v>
      </c>
      <c r="BF36" s="338" t="s">
        <v>63</v>
      </c>
    </row>
    <row r="37" spans="1:58" ht="18.75" customHeight="1">
      <c r="A37" s="6">
        <f t="shared" si="3"/>
        <v>14</v>
      </c>
      <c r="B37" s="136">
        <v>14</v>
      </c>
      <c r="C37" s="137" t="str">
        <f>IF('2021バレーＢ表'!C27="","",IF('2021バレーＢ表'!N27=3,"（抹消）",IF('2021バレーＢ表'!N27=4,"（活動実績なし）",IF('2021バレーＢ表'!N27=5,"（異動）",IF('2021バレーＢ表'!N27=1,'2021バレーＢ表'!P27,'2021バレーＢ表'!C27)))))</f>
        <v/>
      </c>
      <c r="D37" s="138" t="str">
        <f>IF('2021バレーＢ表'!E27="","",'2021バレーＢ表'!E27)</f>
        <v/>
      </c>
      <c r="E37" s="366" t="s">
        <v>1</v>
      </c>
      <c r="F37" s="362" t="str">
        <f>IF('2021バレーＢ表'!J27="","",'2021バレーＢ表'!J27)</f>
        <v/>
      </c>
      <c r="G37" s="24"/>
      <c r="H37" s="25"/>
      <c r="I37" s="26"/>
      <c r="J37" s="27"/>
      <c r="K37" s="28"/>
      <c r="L37" s="28"/>
      <c r="M37" s="28"/>
      <c r="N37" s="28"/>
      <c r="O37" s="28"/>
      <c r="P37" s="321"/>
      <c r="Q37" s="148">
        <f t="shared" si="4"/>
        <v>0</v>
      </c>
      <c r="R37" s="149">
        <f t="shared" si="5"/>
        <v>0</v>
      </c>
      <c r="S37" s="328" t="str">
        <f>IF('2021バレーＢ表'!M27="","",'2021バレーＢ表'!M27)</f>
        <v/>
      </c>
      <c r="T37" s="340" t="str">
        <f>IF('2021バレーＢ表'!N27="","",'2021バレーＢ表'!N27)</f>
        <v/>
      </c>
      <c r="U37" s="329" t="str">
        <f>IF('2021バレーＢ表'!O27="","",'2021バレーＢ表'!O27)</f>
        <v/>
      </c>
      <c r="W37" s="369" t="str">
        <f>'2021バレーＢ表'!I27</f>
        <v/>
      </c>
      <c r="X37" s="369">
        <f t="shared" si="6"/>
        <v>0</v>
      </c>
      <c r="Y37" s="369">
        <f t="shared" si="7"/>
        <v>0</v>
      </c>
      <c r="Z37" s="369">
        <f t="shared" si="8"/>
        <v>0</v>
      </c>
      <c r="AA37" s="369">
        <f t="shared" si="9"/>
        <v>0</v>
      </c>
      <c r="AB37" s="369">
        <f t="shared" si="10"/>
        <v>0</v>
      </c>
      <c r="AC37" s="369">
        <f t="shared" si="11"/>
        <v>0</v>
      </c>
      <c r="AD37" s="369">
        <f t="shared" si="12"/>
        <v>0</v>
      </c>
      <c r="AE37" s="369" t="str">
        <f t="shared" si="13"/>
        <v/>
      </c>
      <c r="AF37" s="369" t="str">
        <f t="shared" si="14"/>
        <v/>
      </c>
      <c r="AG37" s="369" t="str">
        <f t="shared" si="15"/>
        <v/>
      </c>
      <c r="AH37" s="369" t="str">
        <f t="shared" si="16"/>
        <v/>
      </c>
      <c r="AI37" s="369" t="str">
        <f t="shared" si="17"/>
        <v/>
      </c>
      <c r="AJ37" s="369" t="str">
        <f t="shared" si="18"/>
        <v/>
      </c>
      <c r="AK37" s="369" t="str">
        <f t="shared" si="19"/>
        <v/>
      </c>
      <c r="AL37" s="369" t="str">
        <f t="shared" si="20"/>
        <v/>
      </c>
      <c r="AM37" s="369" t="str">
        <f t="shared" si="21"/>
        <v/>
      </c>
      <c r="AN37" s="369" t="str">
        <f t="shared" si="22"/>
        <v/>
      </c>
      <c r="AO37" s="369" t="str">
        <f t="shared" si="23"/>
        <v/>
      </c>
      <c r="AP37" s="369" t="str">
        <f t="shared" si="24"/>
        <v/>
      </c>
      <c r="AQ37" s="369" t="str">
        <f t="shared" si="25"/>
        <v/>
      </c>
      <c r="AR37" s="369" t="str">
        <f t="shared" si="26"/>
        <v/>
      </c>
      <c r="AS37" s="369" t="str">
        <f t="shared" si="27"/>
        <v/>
      </c>
      <c r="AT37" s="369" t="str">
        <f t="shared" si="28"/>
        <v/>
      </c>
      <c r="AU37" s="369" t="str">
        <f t="shared" si="29"/>
        <v/>
      </c>
      <c r="AV37" s="369" t="str">
        <f t="shared" si="30"/>
        <v/>
      </c>
      <c r="AW37" s="369" t="str">
        <f t="shared" si="31"/>
        <v/>
      </c>
      <c r="AX37" s="369" t="str">
        <f t="shared" si="32"/>
        <v/>
      </c>
      <c r="AY37" s="369" t="str">
        <f t="shared" si="33"/>
        <v/>
      </c>
      <c r="BC37">
        <v>12</v>
      </c>
      <c r="BD37" t="s">
        <v>21</v>
      </c>
      <c r="BE37" s="338" t="s">
        <v>60</v>
      </c>
      <c r="BF37" s="338" t="s">
        <v>63</v>
      </c>
    </row>
    <row r="38" spans="1:58" ht="18.75" customHeight="1">
      <c r="A38" s="6">
        <f t="shared" si="3"/>
        <v>15</v>
      </c>
      <c r="B38" s="136">
        <v>15</v>
      </c>
      <c r="C38" s="137" t="str">
        <f>IF('2021バレーＢ表'!C28="","",IF('2021バレーＢ表'!N28=3,"（抹消）",IF('2021バレーＢ表'!N28=4,"（活動実績なし）",IF('2021バレーＢ表'!N28=5,"（異動）",IF('2021バレーＢ表'!N28=1,'2021バレーＢ表'!P28,'2021バレーＢ表'!C28)))))</f>
        <v/>
      </c>
      <c r="D38" s="138" t="str">
        <f>IF('2021バレーＢ表'!E28="","",'2021バレーＢ表'!E28)</f>
        <v/>
      </c>
      <c r="E38" s="366" t="s">
        <v>1</v>
      </c>
      <c r="F38" s="362" t="str">
        <f>IF('2021バレーＢ表'!J28="","",'2021バレーＢ表'!J28)</f>
        <v/>
      </c>
      <c r="G38" s="24"/>
      <c r="H38" s="25"/>
      <c r="I38" s="26"/>
      <c r="J38" s="27"/>
      <c r="K38" s="28"/>
      <c r="L38" s="28"/>
      <c r="M38" s="28"/>
      <c r="N38" s="28"/>
      <c r="O38" s="28"/>
      <c r="P38" s="321"/>
      <c r="Q38" s="148">
        <f t="shared" si="4"/>
        <v>0</v>
      </c>
      <c r="R38" s="149">
        <f t="shared" si="5"/>
        <v>0</v>
      </c>
      <c r="S38" s="328" t="str">
        <f>IF('2021バレーＢ表'!M28="","",'2021バレーＢ表'!M28)</f>
        <v/>
      </c>
      <c r="T38" s="340" t="str">
        <f>IF('2021バレーＢ表'!N28="","",'2021バレーＢ表'!N28)</f>
        <v/>
      </c>
      <c r="U38" s="329" t="str">
        <f>IF('2021バレーＢ表'!O28="","",'2021バレーＢ表'!O28)</f>
        <v/>
      </c>
      <c r="W38" s="369" t="str">
        <f>'2021バレーＢ表'!I28</f>
        <v/>
      </c>
      <c r="X38" s="369">
        <f t="shared" si="6"/>
        <v>0</v>
      </c>
      <c r="Y38" s="369">
        <f t="shared" si="7"/>
        <v>0</v>
      </c>
      <c r="Z38" s="369">
        <f t="shared" si="8"/>
        <v>0</v>
      </c>
      <c r="AA38" s="369">
        <f t="shared" si="9"/>
        <v>0</v>
      </c>
      <c r="AB38" s="369">
        <f t="shared" si="10"/>
        <v>0</v>
      </c>
      <c r="AC38" s="369">
        <f t="shared" si="11"/>
        <v>0</v>
      </c>
      <c r="AD38" s="369">
        <f t="shared" si="12"/>
        <v>0</v>
      </c>
      <c r="AE38" s="369" t="str">
        <f t="shared" si="13"/>
        <v/>
      </c>
      <c r="AF38" s="369" t="str">
        <f t="shared" si="14"/>
        <v/>
      </c>
      <c r="AG38" s="369" t="str">
        <f t="shared" si="15"/>
        <v/>
      </c>
      <c r="AH38" s="369" t="str">
        <f t="shared" si="16"/>
        <v/>
      </c>
      <c r="AI38" s="369" t="str">
        <f t="shared" si="17"/>
        <v/>
      </c>
      <c r="AJ38" s="369" t="str">
        <f t="shared" si="18"/>
        <v/>
      </c>
      <c r="AK38" s="369" t="str">
        <f t="shared" si="19"/>
        <v/>
      </c>
      <c r="AL38" s="369" t="str">
        <f t="shared" si="20"/>
        <v/>
      </c>
      <c r="AM38" s="369" t="str">
        <f t="shared" si="21"/>
        <v/>
      </c>
      <c r="AN38" s="369" t="str">
        <f t="shared" si="22"/>
        <v/>
      </c>
      <c r="AO38" s="369" t="str">
        <f t="shared" si="23"/>
        <v/>
      </c>
      <c r="AP38" s="369" t="str">
        <f t="shared" si="24"/>
        <v/>
      </c>
      <c r="AQ38" s="369" t="str">
        <f t="shared" si="25"/>
        <v/>
      </c>
      <c r="AR38" s="369" t="str">
        <f t="shared" si="26"/>
        <v/>
      </c>
      <c r="AS38" s="369" t="str">
        <f t="shared" si="27"/>
        <v/>
      </c>
      <c r="AT38" s="369" t="str">
        <f t="shared" si="28"/>
        <v/>
      </c>
      <c r="AU38" s="369" t="str">
        <f t="shared" si="29"/>
        <v/>
      </c>
      <c r="AV38" s="369" t="str">
        <f t="shared" si="30"/>
        <v/>
      </c>
      <c r="AW38" s="369" t="str">
        <f t="shared" si="31"/>
        <v/>
      </c>
      <c r="AX38" s="369" t="str">
        <f t="shared" si="32"/>
        <v/>
      </c>
      <c r="AY38" s="369" t="str">
        <f t="shared" si="33"/>
        <v/>
      </c>
      <c r="BC38">
        <v>13</v>
      </c>
      <c r="BD38" t="s">
        <v>22</v>
      </c>
      <c r="BE38" s="338" t="s">
        <v>60</v>
      </c>
      <c r="BF38" s="338" t="s">
        <v>63</v>
      </c>
    </row>
    <row r="39" spans="1:58" ht="18.75" customHeight="1">
      <c r="A39" s="6">
        <f t="shared" si="3"/>
        <v>16</v>
      </c>
      <c r="B39" s="136">
        <v>16</v>
      </c>
      <c r="C39" s="137" t="str">
        <f>IF('2021バレーＢ表'!C29="","",IF('2021バレーＢ表'!N29=3,"（抹消）",IF('2021バレーＢ表'!N29=4,"（活動実績なし）",IF('2021バレーＢ表'!N29=5,"（異動）",IF('2021バレーＢ表'!N29=1,'2021バレーＢ表'!P29,'2021バレーＢ表'!C29)))))</f>
        <v/>
      </c>
      <c r="D39" s="138" t="str">
        <f>IF('2021バレーＢ表'!E29="","",'2021バレーＢ表'!E29)</f>
        <v/>
      </c>
      <c r="E39" s="366" t="s">
        <v>1</v>
      </c>
      <c r="F39" s="362" t="str">
        <f>IF('2021バレーＢ表'!J29="","",'2021バレーＢ表'!J29)</f>
        <v/>
      </c>
      <c r="G39" s="24"/>
      <c r="H39" s="25"/>
      <c r="I39" s="26"/>
      <c r="J39" s="27"/>
      <c r="K39" s="28"/>
      <c r="L39" s="28"/>
      <c r="M39" s="28"/>
      <c r="N39" s="28"/>
      <c r="O39" s="28"/>
      <c r="P39" s="321"/>
      <c r="Q39" s="148">
        <f t="shared" si="4"/>
        <v>0</v>
      </c>
      <c r="R39" s="149">
        <f t="shared" si="5"/>
        <v>0</v>
      </c>
      <c r="S39" s="328" t="str">
        <f>IF('2021バレーＢ表'!M29="","",'2021バレーＢ表'!M29)</f>
        <v/>
      </c>
      <c r="T39" s="340" t="str">
        <f>IF('2021バレーＢ表'!N29="","",'2021バレーＢ表'!N29)</f>
        <v/>
      </c>
      <c r="U39" s="329" t="str">
        <f>IF('2021バレーＢ表'!O29="","",'2021バレーＢ表'!O29)</f>
        <v/>
      </c>
      <c r="W39" s="369" t="str">
        <f>'2021バレーＢ表'!I29</f>
        <v/>
      </c>
      <c r="X39" s="369">
        <f t="shared" si="6"/>
        <v>0</v>
      </c>
      <c r="Y39" s="369">
        <f t="shared" si="7"/>
        <v>0</v>
      </c>
      <c r="Z39" s="369">
        <f t="shared" si="8"/>
        <v>0</v>
      </c>
      <c r="AA39" s="369">
        <f t="shared" si="9"/>
        <v>0</v>
      </c>
      <c r="AB39" s="369">
        <f t="shared" si="10"/>
        <v>0</v>
      </c>
      <c r="AC39" s="369">
        <f t="shared" si="11"/>
        <v>0</v>
      </c>
      <c r="AD39" s="369">
        <f t="shared" si="12"/>
        <v>0</v>
      </c>
      <c r="AE39" s="369" t="str">
        <f t="shared" si="13"/>
        <v/>
      </c>
      <c r="AF39" s="369" t="str">
        <f t="shared" si="14"/>
        <v/>
      </c>
      <c r="AG39" s="369" t="str">
        <f t="shared" si="15"/>
        <v/>
      </c>
      <c r="AH39" s="369" t="str">
        <f t="shared" si="16"/>
        <v/>
      </c>
      <c r="AI39" s="369" t="str">
        <f t="shared" si="17"/>
        <v/>
      </c>
      <c r="AJ39" s="369" t="str">
        <f t="shared" si="18"/>
        <v/>
      </c>
      <c r="AK39" s="369" t="str">
        <f t="shared" si="19"/>
        <v/>
      </c>
      <c r="AL39" s="369" t="str">
        <f t="shared" si="20"/>
        <v/>
      </c>
      <c r="AM39" s="369" t="str">
        <f t="shared" si="21"/>
        <v/>
      </c>
      <c r="AN39" s="369" t="str">
        <f t="shared" si="22"/>
        <v/>
      </c>
      <c r="AO39" s="369" t="str">
        <f t="shared" si="23"/>
        <v/>
      </c>
      <c r="AP39" s="369" t="str">
        <f t="shared" si="24"/>
        <v/>
      </c>
      <c r="AQ39" s="369" t="str">
        <f t="shared" si="25"/>
        <v/>
      </c>
      <c r="AR39" s="369" t="str">
        <f t="shared" si="26"/>
        <v/>
      </c>
      <c r="AS39" s="369" t="str">
        <f t="shared" si="27"/>
        <v/>
      </c>
      <c r="AT39" s="369" t="str">
        <f t="shared" si="28"/>
        <v/>
      </c>
      <c r="AU39" s="369" t="str">
        <f t="shared" si="29"/>
        <v/>
      </c>
      <c r="AV39" s="369" t="str">
        <f t="shared" si="30"/>
        <v/>
      </c>
      <c r="AW39" s="369" t="str">
        <f t="shared" si="31"/>
        <v/>
      </c>
      <c r="AX39" s="369" t="str">
        <f t="shared" si="32"/>
        <v/>
      </c>
      <c r="AY39" s="369" t="str">
        <f t="shared" si="33"/>
        <v/>
      </c>
      <c r="BC39">
        <v>14</v>
      </c>
      <c r="BD39" t="s">
        <v>23</v>
      </c>
      <c r="BE39" s="338" t="s">
        <v>60</v>
      </c>
      <c r="BF39" s="338" t="s">
        <v>63</v>
      </c>
    </row>
    <row r="40" spans="1:58" ht="18.75" customHeight="1">
      <c r="A40" s="6">
        <f t="shared" si="3"/>
        <v>17</v>
      </c>
      <c r="B40" s="136">
        <v>17</v>
      </c>
      <c r="C40" s="137" t="str">
        <f>IF('2021バレーＢ表'!C30="","",IF('2021バレーＢ表'!N30=3,"（抹消）",IF('2021バレーＢ表'!N30=4,"（活動実績なし）",IF('2021バレーＢ表'!N30=5,"（異動）",IF('2021バレーＢ表'!N30=1,'2021バレーＢ表'!P30,'2021バレーＢ表'!C30)))))</f>
        <v/>
      </c>
      <c r="D40" s="138" t="str">
        <f>IF('2021バレーＢ表'!E30="","",'2021バレーＢ表'!E30)</f>
        <v/>
      </c>
      <c r="E40" s="366" t="s">
        <v>1</v>
      </c>
      <c r="F40" s="362" t="str">
        <f>IF('2021バレーＢ表'!J30="","",'2021バレーＢ表'!J30)</f>
        <v/>
      </c>
      <c r="G40" s="24"/>
      <c r="H40" s="25"/>
      <c r="I40" s="26"/>
      <c r="J40" s="27"/>
      <c r="K40" s="28"/>
      <c r="L40" s="28"/>
      <c r="M40" s="28"/>
      <c r="N40" s="28"/>
      <c r="O40" s="28"/>
      <c r="P40" s="321"/>
      <c r="Q40" s="148">
        <f t="shared" si="4"/>
        <v>0</v>
      </c>
      <c r="R40" s="149">
        <f t="shared" si="5"/>
        <v>0</v>
      </c>
      <c r="S40" s="328" t="str">
        <f>IF('2021バレーＢ表'!M30="","",'2021バレーＢ表'!M30)</f>
        <v/>
      </c>
      <c r="T40" s="340" t="str">
        <f>IF('2021バレーＢ表'!N30="","",'2021バレーＢ表'!N30)</f>
        <v/>
      </c>
      <c r="U40" s="329" t="str">
        <f>IF('2021バレーＢ表'!O30="","",'2021バレーＢ表'!O30)</f>
        <v/>
      </c>
      <c r="W40" s="369" t="str">
        <f>'2021バレーＢ表'!I30</f>
        <v/>
      </c>
      <c r="X40" s="369">
        <f t="shared" si="6"/>
        <v>0</v>
      </c>
      <c r="Y40" s="369">
        <f t="shared" si="7"/>
        <v>0</v>
      </c>
      <c r="Z40" s="369">
        <f t="shared" si="8"/>
        <v>0</v>
      </c>
      <c r="AA40" s="369">
        <f t="shared" si="9"/>
        <v>0</v>
      </c>
      <c r="AB40" s="369">
        <f t="shared" si="10"/>
        <v>0</v>
      </c>
      <c r="AC40" s="369">
        <f t="shared" si="11"/>
        <v>0</v>
      </c>
      <c r="AD40" s="369">
        <f t="shared" si="12"/>
        <v>0</v>
      </c>
      <c r="AE40" s="369" t="str">
        <f t="shared" si="13"/>
        <v/>
      </c>
      <c r="AF40" s="369" t="str">
        <f t="shared" si="14"/>
        <v/>
      </c>
      <c r="AG40" s="369" t="str">
        <f t="shared" si="15"/>
        <v/>
      </c>
      <c r="AH40" s="369" t="str">
        <f t="shared" si="16"/>
        <v/>
      </c>
      <c r="AI40" s="369" t="str">
        <f t="shared" si="17"/>
        <v/>
      </c>
      <c r="AJ40" s="369" t="str">
        <f t="shared" si="18"/>
        <v/>
      </c>
      <c r="AK40" s="369" t="str">
        <f t="shared" si="19"/>
        <v/>
      </c>
      <c r="AL40" s="369" t="str">
        <f t="shared" si="20"/>
        <v/>
      </c>
      <c r="AM40" s="369" t="str">
        <f t="shared" si="21"/>
        <v/>
      </c>
      <c r="AN40" s="369" t="str">
        <f t="shared" si="22"/>
        <v/>
      </c>
      <c r="AO40" s="369" t="str">
        <f t="shared" si="23"/>
        <v/>
      </c>
      <c r="AP40" s="369" t="str">
        <f t="shared" si="24"/>
        <v/>
      </c>
      <c r="AQ40" s="369" t="str">
        <f t="shared" si="25"/>
        <v/>
      </c>
      <c r="AR40" s="369" t="str">
        <f t="shared" si="26"/>
        <v/>
      </c>
      <c r="AS40" s="369" t="str">
        <f t="shared" si="27"/>
        <v/>
      </c>
      <c r="AT40" s="369" t="str">
        <f t="shared" si="28"/>
        <v/>
      </c>
      <c r="AU40" s="369" t="str">
        <f t="shared" si="29"/>
        <v/>
      </c>
      <c r="AV40" s="369" t="str">
        <f t="shared" si="30"/>
        <v/>
      </c>
      <c r="AW40" s="369" t="str">
        <f t="shared" si="31"/>
        <v/>
      </c>
      <c r="AX40" s="369" t="str">
        <f t="shared" si="32"/>
        <v/>
      </c>
      <c r="AY40" s="369" t="str">
        <f t="shared" si="33"/>
        <v/>
      </c>
      <c r="BC40">
        <v>15</v>
      </c>
      <c r="BD40" t="s">
        <v>24</v>
      </c>
      <c r="BE40" s="338" t="s">
        <v>60</v>
      </c>
      <c r="BF40" s="338" t="s">
        <v>63</v>
      </c>
    </row>
    <row r="41" spans="1:58" ht="18.75" customHeight="1">
      <c r="A41" s="6">
        <f t="shared" si="3"/>
        <v>18</v>
      </c>
      <c r="B41" s="136">
        <v>18</v>
      </c>
      <c r="C41" s="137" t="str">
        <f>IF('2021バレーＢ表'!C31="","",IF('2021バレーＢ表'!N31=3,"（抹消）",IF('2021バレーＢ表'!N31=4,"（活動実績なし）",IF('2021バレーＢ表'!N31=5,"（異動）",IF('2021バレーＢ表'!N31=1,'2021バレーＢ表'!P31,'2021バレーＢ表'!C31)))))</f>
        <v/>
      </c>
      <c r="D41" s="138" t="str">
        <f>IF('2021バレーＢ表'!E31="","",'2021バレーＢ表'!E31)</f>
        <v/>
      </c>
      <c r="E41" s="366" t="s">
        <v>1</v>
      </c>
      <c r="F41" s="362" t="str">
        <f>IF('2021バレーＢ表'!J31="","",'2021バレーＢ表'!J31)</f>
        <v/>
      </c>
      <c r="G41" s="24"/>
      <c r="H41" s="25"/>
      <c r="I41" s="26"/>
      <c r="J41" s="27"/>
      <c r="K41" s="28"/>
      <c r="L41" s="28"/>
      <c r="M41" s="28"/>
      <c r="N41" s="28"/>
      <c r="O41" s="28"/>
      <c r="P41" s="321"/>
      <c r="Q41" s="148">
        <f t="shared" si="4"/>
        <v>0</v>
      </c>
      <c r="R41" s="149">
        <f t="shared" si="5"/>
        <v>0</v>
      </c>
      <c r="S41" s="328" t="str">
        <f>IF('2021バレーＢ表'!M31="","",'2021バレーＢ表'!M31)</f>
        <v/>
      </c>
      <c r="T41" s="340" t="str">
        <f>IF('2021バレーＢ表'!N31="","",'2021バレーＢ表'!N31)</f>
        <v/>
      </c>
      <c r="U41" s="329" t="str">
        <f>IF('2021バレーＢ表'!O31="","",'2021バレーＢ表'!O31)</f>
        <v/>
      </c>
      <c r="W41" s="369" t="str">
        <f>'2021バレーＢ表'!I31</f>
        <v/>
      </c>
      <c r="X41" s="369">
        <f t="shared" si="6"/>
        <v>0</v>
      </c>
      <c r="Y41" s="369">
        <f t="shared" si="7"/>
        <v>0</v>
      </c>
      <c r="Z41" s="369">
        <f t="shared" si="8"/>
        <v>0</v>
      </c>
      <c r="AA41" s="369">
        <f t="shared" si="9"/>
        <v>0</v>
      </c>
      <c r="AB41" s="369">
        <f t="shared" si="10"/>
        <v>0</v>
      </c>
      <c r="AC41" s="369">
        <f t="shared" si="11"/>
        <v>0</v>
      </c>
      <c r="AD41" s="369">
        <f t="shared" si="12"/>
        <v>0</v>
      </c>
      <c r="AE41" s="369" t="str">
        <f t="shared" si="13"/>
        <v/>
      </c>
      <c r="AF41" s="369" t="str">
        <f t="shared" si="14"/>
        <v/>
      </c>
      <c r="AG41" s="369" t="str">
        <f t="shared" si="15"/>
        <v/>
      </c>
      <c r="AH41" s="369" t="str">
        <f t="shared" si="16"/>
        <v/>
      </c>
      <c r="AI41" s="369" t="str">
        <f t="shared" si="17"/>
        <v/>
      </c>
      <c r="AJ41" s="369" t="str">
        <f t="shared" si="18"/>
        <v/>
      </c>
      <c r="AK41" s="369" t="str">
        <f t="shared" si="19"/>
        <v/>
      </c>
      <c r="AL41" s="369" t="str">
        <f t="shared" si="20"/>
        <v/>
      </c>
      <c r="AM41" s="369" t="str">
        <f t="shared" si="21"/>
        <v/>
      </c>
      <c r="AN41" s="369" t="str">
        <f t="shared" si="22"/>
        <v/>
      </c>
      <c r="AO41" s="369" t="str">
        <f t="shared" si="23"/>
        <v/>
      </c>
      <c r="AP41" s="369" t="str">
        <f t="shared" si="24"/>
        <v/>
      </c>
      <c r="AQ41" s="369" t="str">
        <f t="shared" si="25"/>
        <v/>
      </c>
      <c r="AR41" s="369" t="str">
        <f t="shared" si="26"/>
        <v/>
      </c>
      <c r="AS41" s="369" t="str">
        <f t="shared" si="27"/>
        <v/>
      </c>
      <c r="AT41" s="369" t="str">
        <f t="shared" si="28"/>
        <v/>
      </c>
      <c r="AU41" s="369" t="str">
        <f t="shared" si="29"/>
        <v/>
      </c>
      <c r="AV41" s="369" t="str">
        <f t="shared" si="30"/>
        <v/>
      </c>
      <c r="AW41" s="369" t="str">
        <f t="shared" si="31"/>
        <v/>
      </c>
      <c r="AX41" s="369" t="str">
        <f t="shared" si="32"/>
        <v/>
      </c>
      <c r="AY41" s="369" t="str">
        <f t="shared" si="33"/>
        <v/>
      </c>
      <c r="BC41">
        <v>16</v>
      </c>
      <c r="BD41" t="s">
        <v>25</v>
      </c>
      <c r="BE41" s="338" t="s">
        <v>60</v>
      </c>
      <c r="BF41" s="338" t="s">
        <v>63</v>
      </c>
    </row>
    <row r="42" spans="1:58" ht="18.75" customHeight="1">
      <c r="A42" s="6">
        <f t="shared" si="3"/>
        <v>19</v>
      </c>
      <c r="B42" s="136">
        <v>19</v>
      </c>
      <c r="C42" s="137" t="str">
        <f>IF('2021バレーＢ表'!C32="","",IF('2021バレーＢ表'!N32=3,"（抹消）",IF('2021バレーＢ表'!N32=4,"（活動実績なし）",IF('2021バレーＢ表'!N32=5,"（異動）",IF('2021バレーＢ表'!N32=1,'2021バレーＢ表'!P32,'2021バレーＢ表'!C32)))))</f>
        <v/>
      </c>
      <c r="D42" s="138" t="str">
        <f>IF('2021バレーＢ表'!E32="","",'2021バレーＢ表'!E32)</f>
        <v/>
      </c>
      <c r="E42" s="366" t="s">
        <v>1</v>
      </c>
      <c r="F42" s="362" t="str">
        <f>IF('2021バレーＢ表'!J32="","",'2021バレーＢ表'!J32)</f>
        <v/>
      </c>
      <c r="G42" s="24"/>
      <c r="H42" s="25"/>
      <c r="I42" s="26"/>
      <c r="J42" s="27"/>
      <c r="K42" s="28"/>
      <c r="L42" s="28"/>
      <c r="M42" s="28"/>
      <c r="N42" s="28"/>
      <c r="O42" s="28"/>
      <c r="P42" s="321"/>
      <c r="Q42" s="148">
        <f t="shared" si="4"/>
        <v>0</v>
      </c>
      <c r="R42" s="149">
        <f t="shared" si="5"/>
        <v>0</v>
      </c>
      <c r="S42" s="328" t="str">
        <f>IF('2021バレーＢ表'!M32="","",'2021バレーＢ表'!M32)</f>
        <v/>
      </c>
      <c r="T42" s="340" t="str">
        <f>IF('2021バレーＢ表'!N32="","",'2021バレーＢ表'!N32)</f>
        <v/>
      </c>
      <c r="U42" s="329" t="str">
        <f>IF('2021バレーＢ表'!O32="","",'2021バレーＢ表'!O32)</f>
        <v/>
      </c>
      <c r="W42" s="369" t="str">
        <f>'2021バレーＢ表'!I32</f>
        <v/>
      </c>
      <c r="X42" s="369">
        <f t="shared" si="6"/>
        <v>0</v>
      </c>
      <c r="Y42" s="369">
        <f t="shared" si="7"/>
        <v>0</v>
      </c>
      <c r="Z42" s="369">
        <f t="shared" si="8"/>
        <v>0</v>
      </c>
      <c r="AA42" s="369">
        <f t="shared" si="9"/>
        <v>0</v>
      </c>
      <c r="AB42" s="369">
        <f t="shared" si="10"/>
        <v>0</v>
      </c>
      <c r="AC42" s="369">
        <f t="shared" si="11"/>
        <v>0</v>
      </c>
      <c r="AD42" s="369">
        <f t="shared" si="12"/>
        <v>0</v>
      </c>
      <c r="AE42" s="369" t="str">
        <f t="shared" si="13"/>
        <v/>
      </c>
      <c r="AF42" s="369" t="str">
        <f t="shared" si="14"/>
        <v/>
      </c>
      <c r="AG42" s="369" t="str">
        <f t="shared" si="15"/>
        <v/>
      </c>
      <c r="AH42" s="369" t="str">
        <f t="shared" si="16"/>
        <v/>
      </c>
      <c r="AI42" s="369" t="str">
        <f t="shared" si="17"/>
        <v/>
      </c>
      <c r="AJ42" s="369" t="str">
        <f t="shared" si="18"/>
        <v/>
      </c>
      <c r="AK42" s="369" t="str">
        <f t="shared" si="19"/>
        <v/>
      </c>
      <c r="AL42" s="369" t="str">
        <f t="shared" si="20"/>
        <v/>
      </c>
      <c r="AM42" s="369" t="str">
        <f t="shared" si="21"/>
        <v/>
      </c>
      <c r="AN42" s="369" t="str">
        <f t="shared" si="22"/>
        <v/>
      </c>
      <c r="AO42" s="369" t="str">
        <f t="shared" si="23"/>
        <v/>
      </c>
      <c r="AP42" s="369" t="str">
        <f t="shared" si="24"/>
        <v/>
      </c>
      <c r="AQ42" s="369" t="str">
        <f t="shared" si="25"/>
        <v/>
      </c>
      <c r="AR42" s="369" t="str">
        <f t="shared" si="26"/>
        <v/>
      </c>
      <c r="AS42" s="369" t="str">
        <f t="shared" si="27"/>
        <v/>
      </c>
      <c r="AT42" s="369" t="str">
        <f t="shared" si="28"/>
        <v/>
      </c>
      <c r="AU42" s="369" t="str">
        <f t="shared" si="29"/>
        <v/>
      </c>
      <c r="AV42" s="369" t="str">
        <f t="shared" si="30"/>
        <v/>
      </c>
      <c r="AW42" s="369" t="str">
        <f t="shared" si="31"/>
        <v/>
      </c>
      <c r="AX42" s="369" t="str">
        <f t="shared" si="32"/>
        <v/>
      </c>
      <c r="AY42" s="369" t="str">
        <f t="shared" si="33"/>
        <v/>
      </c>
      <c r="BC42">
        <v>17</v>
      </c>
      <c r="BD42" t="s">
        <v>26</v>
      </c>
      <c r="BE42" s="338" t="s">
        <v>60</v>
      </c>
      <c r="BF42" s="338" t="s">
        <v>63</v>
      </c>
    </row>
    <row r="43" spans="1:58" ht="18.75" customHeight="1" thickBot="1">
      <c r="A43" s="6">
        <f t="shared" si="3"/>
        <v>20</v>
      </c>
      <c r="B43" s="139">
        <v>20</v>
      </c>
      <c r="C43" s="140" t="str">
        <f>IF('2021バレーＢ表'!C33="","",IF('2021バレーＢ表'!N33=3,"（抹消）",IF('2021バレーＢ表'!N33=4,"（活動実績なし）",IF('2021バレーＢ表'!N33=5,"（異動）",IF('2021バレーＢ表'!N33=1,'2021バレーＢ表'!P33,'2021バレーＢ表'!C33)))))</f>
        <v/>
      </c>
      <c r="D43" s="141" t="str">
        <f>IF('2021バレーＢ表'!E33="","",'2021バレーＢ表'!E33)</f>
        <v/>
      </c>
      <c r="E43" s="367" t="s">
        <v>1</v>
      </c>
      <c r="F43" s="363" t="str">
        <f>IF('2021バレーＢ表'!J33="","",'2021バレーＢ表'!J33)</f>
        <v/>
      </c>
      <c r="G43" s="31"/>
      <c r="H43" s="32"/>
      <c r="I43" s="33"/>
      <c r="J43" s="34"/>
      <c r="K43" s="35"/>
      <c r="L43" s="35"/>
      <c r="M43" s="35"/>
      <c r="N43" s="35"/>
      <c r="O43" s="35"/>
      <c r="P43" s="322"/>
      <c r="Q43" s="150">
        <f t="shared" si="4"/>
        <v>0</v>
      </c>
      <c r="R43" s="151">
        <f t="shared" si="5"/>
        <v>0</v>
      </c>
      <c r="S43" s="330" t="str">
        <f>IF('2021バレーＢ表'!M33="","",'2021バレーＢ表'!M33)</f>
        <v/>
      </c>
      <c r="T43" s="341" t="str">
        <f>IF('2021バレーＢ表'!N33="","",'2021バレーＢ表'!N33)</f>
        <v/>
      </c>
      <c r="U43" s="331" t="str">
        <f>IF('2021バレーＢ表'!O33="","",'2021バレーＢ表'!O33)</f>
        <v/>
      </c>
      <c r="W43" s="369" t="str">
        <f>'2021バレーＢ表'!I33</f>
        <v/>
      </c>
      <c r="X43" s="369">
        <f t="shared" si="6"/>
        <v>0</v>
      </c>
      <c r="Y43" s="369">
        <f t="shared" si="7"/>
        <v>0</v>
      </c>
      <c r="Z43" s="369">
        <f t="shared" si="8"/>
        <v>0</v>
      </c>
      <c r="AA43" s="369">
        <f t="shared" si="9"/>
        <v>0</v>
      </c>
      <c r="AB43" s="369">
        <f t="shared" si="10"/>
        <v>0</v>
      </c>
      <c r="AC43" s="369">
        <f t="shared" si="11"/>
        <v>0</v>
      </c>
      <c r="AD43" s="369">
        <f t="shared" si="12"/>
        <v>0</v>
      </c>
      <c r="AE43" s="369" t="str">
        <f t="shared" si="13"/>
        <v/>
      </c>
      <c r="AF43" s="369" t="str">
        <f t="shared" si="14"/>
        <v/>
      </c>
      <c r="AG43" s="369" t="str">
        <f t="shared" si="15"/>
        <v/>
      </c>
      <c r="AH43" s="369" t="str">
        <f t="shared" si="16"/>
        <v/>
      </c>
      <c r="AI43" s="369" t="str">
        <f t="shared" si="17"/>
        <v/>
      </c>
      <c r="AJ43" s="369" t="str">
        <f t="shared" si="18"/>
        <v/>
      </c>
      <c r="AK43" s="369" t="str">
        <f t="shared" si="19"/>
        <v/>
      </c>
      <c r="AL43" s="369" t="str">
        <f t="shared" si="20"/>
        <v/>
      </c>
      <c r="AM43" s="369" t="str">
        <f t="shared" si="21"/>
        <v/>
      </c>
      <c r="AN43" s="369" t="str">
        <f t="shared" si="22"/>
        <v/>
      </c>
      <c r="AO43" s="369" t="str">
        <f t="shared" si="23"/>
        <v/>
      </c>
      <c r="AP43" s="369" t="str">
        <f t="shared" si="24"/>
        <v/>
      </c>
      <c r="AQ43" s="369" t="str">
        <f t="shared" si="25"/>
        <v/>
      </c>
      <c r="AR43" s="369" t="str">
        <f t="shared" si="26"/>
        <v/>
      </c>
      <c r="AS43" s="369" t="str">
        <f t="shared" si="27"/>
        <v/>
      </c>
      <c r="AT43" s="369" t="str">
        <f t="shared" si="28"/>
        <v/>
      </c>
      <c r="AU43" s="369" t="str">
        <f t="shared" si="29"/>
        <v/>
      </c>
      <c r="AV43" s="369" t="str">
        <f t="shared" si="30"/>
        <v/>
      </c>
      <c r="AW43" s="369" t="str">
        <f t="shared" si="31"/>
        <v/>
      </c>
      <c r="AX43" s="369" t="str">
        <f t="shared" si="32"/>
        <v/>
      </c>
      <c r="AY43" s="369" t="str">
        <f t="shared" si="33"/>
        <v/>
      </c>
      <c r="BC43">
        <v>18</v>
      </c>
      <c r="BD43" t="s">
        <v>27</v>
      </c>
      <c r="BE43" s="338" t="s">
        <v>60</v>
      </c>
      <c r="BF43" s="338" t="s">
        <v>63</v>
      </c>
    </row>
    <row r="44" spans="1:58" ht="18.75" customHeight="1">
      <c r="A44" s="6">
        <f>$A$3*10000+$A$1*100+B44</f>
        <v>21</v>
      </c>
      <c r="B44" s="133">
        <v>21</v>
      </c>
      <c r="C44" s="134" t="str">
        <f>IF('2021バレーＢ表'!C34="","",IF('2021バレーＢ表'!N34=3,"（抹消）",IF('2021バレーＢ表'!N34=4,"（活動実績なし）",IF('2021バレーＢ表'!N34=5,"（異動）",IF('2021バレーＢ表'!N34=1,'2021バレーＢ表'!P34,'2021バレーＢ表'!C34)))))</f>
        <v/>
      </c>
      <c r="D44" s="135" t="str">
        <f>IF('2021バレーＢ表'!E34="","",'2021バレーＢ表'!E34)</f>
        <v/>
      </c>
      <c r="E44" s="368" t="s">
        <v>1</v>
      </c>
      <c r="F44" s="361" t="str">
        <f>IF('2021バレーＢ表'!J34="","",'2021バレーＢ表'!J34)</f>
        <v/>
      </c>
      <c r="G44" s="17"/>
      <c r="H44" s="18"/>
      <c r="I44" s="19"/>
      <c r="J44" s="20"/>
      <c r="K44" s="21"/>
      <c r="L44" s="21"/>
      <c r="M44" s="21"/>
      <c r="N44" s="21"/>
      <c r="O44" s="21"/>
      <c r="P44" s="320"/>
      <c r="Q44" s="146">
        <f t="shared" si="4"/>
        <v>0</v>
      </c>
      <c r="R44" s="147">
        <f t="shared" si="5"/>
        <v>0</v>
      </c>
      <c r="S44" s="332" t="str">
        <f>IF('2021バレーＢ表'!M34="","",'2021バレーＢ表'!M34)</f>
        <v/>
      </c>
      <c r="T44" s="342" t="str">
        <f>IF('2021バレーＢ表'!N34="","",'2021バレーＢ表'!N34)</f>
        <v/>
      </c>
      <c r="U44" s="333" t="str">
        <f>IF('2021バレーＢ表'!O34="","",'2021バレーＢ表'!O34)</f>
        <v/>
      </c>
      <c r="W44" s="369" t="str">
        <f>'2021バレーＢ表'!I34</f>
        <v/>
      </c>
      <c r="X44" s="369">
        <f t="shared" si="6"/>
        <v>0</v>
      </c>
      <c r="Y44" s="369">
        <f t="shared" si="7"/>
        <v>0</v>
      </c>
      <c r="Z44" s="369">
        <f t="shared" si="8"/>
        <v>0</v>
      </c>
      <c r="AA44" s="369">
        <f t="shared" si="9"/>
        <v>0</v>
      </c>
      <c r="AB44" s="369">
        <f t="shared" si="10"/>
        <v>0</v>
      </c>
      <c r="AC44" s="369">
        <f t="shared" si="11"/>
        <v>0</v>
      </c>
      <c r="AD44" s="369">
        <f t="shared" si="12"/>
        <v>0</v>
      </c>
      <c r="AE44" s="369" t="str">
        <f t="shared" si="13"/>
        <v/>
      </c>
      <c r="AF44" s="369" t="str">
        <f t="shared" si="14"/>
        <v/>
      </c>
      <c r="AG44" s="369" t="str">
        <f t="shared" si="15"/>
        <v/>
      </c>
      <c r="AH44" s="369" t="str">
        <f t="shared" si="16"/>
        <v/>
      </c>
      <c r="AI44" s="369" t="str">
        <f t="shared" si="17"/>
        <v/>
      </c>
      <c r="AJ44" s="369" t="str">
        <f t="shared" si="18"/>
        <v/>
      </c>
      <c r="AK44" s="369" t="str">
        <f t="shared" si="19"/>
        <v/>
      </c>
      <c r="AL44" s="369" t="str">
        <f t="shared" si="20"/>
        <v/>
      </c>
      <c r="AM44" s="369" t="str">
        <f t="shared" si="21"/>
        <v/>
      </c>
      <c r="AN44" s="369" t="str">
        <f t="shared" si="22"/>
        <v/>
      </c>
      <c r="AO44" s="369" t="str">
        <f t="shared" si="23"/>
        <v/>
      </c>
      <c r="AP44" s="369" t="str">
        <f t="shared" si="24"/>
        <v/>
      </c>
      <c r="AQ44" s="369" t="str">
        <f t="shared" si="25"/>
        <v/>
      </c>
      <c r="AR44" s="369" t="str">
        <f t="shared" si="26"/>
        <v/>
      </c>
      <c r="AS44" s="369" t="str">
        <f t="shared" si="27"/>
        <v/>
      </c>
      <c r="AT44" s="369" t="str">
        <f t="shared" si="28"/>
        <v/>
      </c>
      <c r="AU44" s="369" t="str">
        <f t="shared" si="29"/>
        <v/>
      </c>
      <c r="AV44" s="369" t="str">
        <f t="shared" si="30"/>
        <v/>
      </c>
      <c r="AW44" s="369" t="str">
        <f t="shared" si="31"/>
        <v/>
      </c>
      <c r="AX44" s="369" t="str">
        <f t="shared" si="32"/>
        <v/>
      </c>
      <c r="AY44" s="369" t="str">
        <f t="shared" si="33"/>
        <v/>
      </c>
      <c r="BC44">
        <v>19</v>
      </c>
      <c r="BD44" t="s">
        <v>28</v>
      </c>
      <c r="BE44" s="338" t="s">
        <v>60</v>
      </c>
      <c r="BF44" s="338" t="s">
        <v>63</v>
      </c>
    </row>
    <row r="45" spans="1:58" ht="18.75" customHeight="1">
      <c r="A45" s="6">
        <f t="shared" ref="A45:A83" si="34">$A$3*10000+$A$1*100+B45</f>
        <v>22</v>
      </c>
      <c r="B45" s="136">
        <v>22</v>
      </c>
      <c r="C45" s="137" t="str">
        <f>IF('2021バレーＢ表'!C35="","",IF('2021バレーＢ表'!N35=3,"（抹消）",IF('2021バレーＢ表'!N35=4,"（活動実績なし）",IF('2021バレーＢ表'!N35=5,"（異動）",IF('2021バレーＢ表'!N35=1,'2021バレーＢ表'!P35,'2021バレーＢ表'!C35)))))</f>
        <v/>
      </c>
      <c r="D45" s="138" t="str">
        <f>IF('2021バレーＢ表'!E35="","",'2021バレーＢ表'!E35)</f>
        <v/>
      </c>
      <c r="E45" s="366" t="s">
        <v>1</v>
      </c>
      <c r="F45" s="362" t="str">
        <f>IF('2021バレーＢ表'!J35="","",'2021バレーＢ表'!J35)</f>
        <v/>
      </c>
      <c r="G45" s="24"/>
      <c r="H45" s="25"/>
      <c r="I45" s="26"/>
      <c r="J45" s="27"/>
      <c r="K45" s="28"/>
      <c r="L45" s="28"/>
      <c r="M45" s="28"/>
      <c r="N45" s="28"/>
      <c r="O45" s="28"/>
      <c r="P45" s="321"/>
      <c r="Q45" s="148">
        <f t="shared" si="4"/>
        <v>0</v>
      </c>
      <c r="R45" s="149">
        <f t="shared" si="5"/>
        <v>0</v>
      </c>
      <c r="S45" s="328" t="str">
        <f>IF('2021バレーＢ表'!M35="","",'2021バレーＢ表'!M35)</f>
        <v/>
      </c>
      <c r="T45" s="340" t="str">
        <f>IF('2021バレーＢ表'!N35="","",'2021バレーＢ表'!N35)</f>
        <v/>
      </c>
      <c r="U45" s="329" t="str">
        <f>IF('2021バレーＢ表'!O35="","",'2021バレーＢ表'!O35)</f>
        <v/>
      </c>
      <c r="W45" s="369" t="str">
        <f>'2021バレーＢ表'!I35</f>
        <v/>
      </c>
      <c r="X45" s="369">
        <f t="shared" si="6"/>
        <v>0</v>
      </c>
      <c r="Y45" s="369">
        <f t="shared" si="7"/>
        <v>0</v>
      </c>
      <c r="Z45" s="369">
        <f t="shared" si="8"/>
        <v>0</v>
      </c>
      <c r="AA45" s="369">
        <f t="shared" si="9"/>
        <v>0</v>
      </c>
      <c r="AB45" s="369">
        <f t="shared" si="10"/>
        <v>0</v>
      </c>
      <c r="AC45" s="369">
        <f t="shared" si="11"/>
        <v>0</v>
      </c>
      <c r="AD45" s="369">
        <f t="shared" si="12"/>
        <v>0</v>
      </c>
      <c r="AE45" s="369" t="str">
        <f t="shared" si="13"/>
        <v/>
      </c>
      <c r="AF45" s="369" t="str">
        <f t="shared" si="14"/>
        <v/>
      </c>
      <c r="AG45" s="369" t="str">
        <f t="shared" si="15"/>
        <v/>
      </c>
      <c r="AH45" s="369" t="str">
        <f t="shared" si="16"/>
        <v/>
      </c>
      <c r="AI45" s="369" t="str">
        <f t="shared" si="17"/>
        <v/>
      </c>
      <c r="AJ45" s="369" t="str">
        <f t="shared" si="18"/>
        <v/>
      </c>
      <c r="AK45" s="369" t="str">
        <f t="shared" si="19"/>
        <v/>
      </c>
      <c r="AL45" s="369" t="str">
        <f t="shared" si="20"/>
        <v/>
      </c>
      <c r="AM45" s="369" t="str">
        <f t="shared" si="21"/>
        <v/>
      </c>
      <c r="AN45" s="369" t="str">
        <f t="shared" si="22"/>
        <v/>
      </c>
      <c r="AO45" s="369" t="str">
        <f t="shared" si="23"/>
        <v/>
      </c>
      <c r="AP45" s="369" t="str">
        <f t="shared" si="24"/>
        <v/>
      </c>
      <c r="AQ45" s="369" t="str">
        <f t="shared" si="25"/>
        <v/>
      </c>
      <c r="AR45" s="369" t="str">
        <f t="shared" si="26"/>
        <v/>
      </c>
      <c r="AS45" s="369" t="str">
        <f t="shared" si="27"/>
        <v/>
      </c>
      <c r="AT45" s="369" t="str">
        <f t="shared" si="28"/>
        <v/>
      </c>
      <c r="AU45" s="369" t="str">
        <f t="shared" si="29"/>
        <v/>
      </c>
      <c r="AV45" s="369" t="str">
        <f t="shared" si="30"/>
        <v/>
      </c>
      <c r="AW45" s="369" t="str">
        <f t="shared" si="31"/>
        <v/>
      </c>
      <c r="AX45" s="369" t="str">
        <f t="shared" si="32"/>
        <v/>
      </c>
      <c r="AY45" s="369" t="str">
        <f t="shared" si="33"/>
        <v/>
      </c>
      <c r="BC45">
        <v>20</v>
      </c>
      <c r="BD45" t="s">
        <v>29</v>
      </c>
      <c r="BE45" s="338" t="s">
        <v>60</v>
      </c>
      <c r="BF45" s="338" t="s">
        <v>63</v>
      </c>
    </row>
    <row r="46" spans="1:58" ht="18.75" customHeight="1">
      <c r="A46" s="6">
        <f t="shared" si="34"/>
        <v>23</v>
      </c>
      <c r="B46" s="136">
        <v>23</v>
      </c>
      <c r="C46" s="137" t="str">
        <f>IF('2021バレーＢ表'!C36="","",IF('2021バレーＢ表'!N36=3,"（抹消）",IF('2021バレーＢ表'!N36=4,"（活動実績なし）",IF('2021バレーＢ表'!N36=5,"（異動）",IF('2021バレーＢ表'!N36=1,'2021バレーＢ表'!P36,'2021バレーＢ表'!C36)))))</f>
        <v/>
      </c>
      <c r="D46" s="138" t="str">
        <f>IF('2021バレーＢ表'!E36="","",'2021バレーＢ表'!E36)</f>
        <v/>
      </c>
      <c r="E46" s="366" t="s">
        <v>1</v>
      </c>
      <c r="F46" s="362" t="str">
        <f>IF('2021バレーＢ表'!J36="","",'2021バレーＢ表'!J36)</f>
        <v/>
      </c>
      <c r="G46" s="24"/>
      <c r="H46" s="25"/>
      <c r="I46" s="26"/>
      <c r="J46" s="27"/>
      <c r="K46" s="28"/>
      <c r="L46" s="28"/>
      <c r="M46" s="28"/>
      <c r="N46" s="28"/>
      <c r="O46" s="28"/>
      <c r="P46" s="321"/>
      <c r="Q46" s="148">
        <f t="shared" si="4"/>
        <v>0</v>
      </c>
      <c r="R46" s="149">
        <f t="shared" si="5"/>
        <v>0</v>
      </c>
      <c r="S46" s="328" t="str">
        <f>IF('2021バレーＢ表'!M36="","",'2021バレーＢ表'!M36)</f>
        <v/>
      </c>
      <c r="T46" s="340" t="str">
        <f>IF('2021バレーＢ表'!N36="","",'2021バレーＢ表'!N36)</f>
        <v/>
      </c>
      <c r="U46" s="329" t="str">
        <f>IF('2021バレーＢ表'!O36="","",'2021バレーＢ表'!O36)</f>
        <v/>
      </c>
      <c r="W46" s="369" t="str">
        <f>'2021バレーＢ表'!I36</f>
        <v/>
      </c>
      <c r="X46" s="369">
        <f t="shared" si="6"/>
        <v>0</v>
      </c>
      <c r="Y46" s="369">
        <f t="shared" si="7"/>
        <v>0</v>
      </c>
      <c r="Z46" s="369">
        <f t="shared" si="8"/>
        <v>0</v>
      </c>
      <c r="AA46" s="369">
        <f t="shared" si="9"/>
        <v>0</v>
      </c>
      <c r="AB46" s="369">
        <f t="shared" si="10"/>
        <v>0</v>
      </c>
      <c r="AC46" s="369">
        <f t="shared" si="11"/>
        <v>0</v>
      </c>
      <c r="AD46" s="369">
        <f t="shared" si="12"/>
        <v>0</v>
      </c>
      <c r="AE46" s="369" t="str">
        <f t="shared" si="13"/>
        <v/>
      </c>
      <c r="AF46" s="369" t="str">
        <f t="shared" si="14"/>
        <v/>
      </c>
      <c r="AG46" s="369" t="str">
        <f t="shared" si="15"/>
        <v/>
      </c>
      <c r="AH46" s="369" t="str">
        <f t="shared" si="16"/>
        <v/>
      </c>
      <c r="AI46" s="369" t="str">
        <f t="shared" si="17"/>
        <v/>
      </c>
      <c r="AJ46" s="369" t="str">
        <f t="shared" si="18"/>
        <v/>
      </c>
      <c r="AK46" s="369" t="str">
        <f t="shared" si="19"/>
        <v/>
      </c>
      <c r="AL46" s="369" t="str">
        <f t="shared" si="20"/>
        <v/>
      </c>
      <c r="AM46" s="369" t="str">
        <f t="shared" si="21"/>
        <v/>
      </c>
      <c r="AN46" s="369" t="str">
        <f t="shared" si="22"/>
        <v/>
      </c>
      <c r="AO46" s="369" t="str">
        <f t="shared" si="23"/>
        <v/>
      </c>
      <c r="AP46" s="369" t="str">
        <f t="shared" si="24"/>
        <v/>
      </c>
      <c r="AQ46" s="369" t="str">
        <f t="shared" si="25"/>
        <v/>
      </c>
      <c r="AR46" s="369" t="str">
        <f t="shared" si="26"/>
        <v/>
      </c>
      <c r="AS46" s="369" t="str">
        <f t="shared" si="27"/>
        <v/>
      </c>
      <c r="AT46" s="369" t="str">
        <f t="shared" si="28"/>
        <v/>
      </c>
      <c r="AU46" s="369" t="str">
        <f t="shared" si="29"/>
        <v/>
      </c>
      <c r="AV46" s="369" t="str">
        <f t="shared" si="30"/>
        <v/>
      </c>
      <c r="AW46" s="369" t="str">
        <f t="shared" si="31"/>
        <v/>
      </c>
      <c r="AX46" s="369" t="str">
        <f t="shared" si="32"/>
        <v/>
      </c>
      <c r="AY46" s="369" t="str">
        <f t="shared" si="33"/>
        <v/>
      </c>
      <c r="BC46">
        <v>21</v>
      </c>
      <c r="BD46" t="s">
        <v>30</v>
      </c>
      <c r="BE46" s="338" t="s">
        <v>60</v>
      </c>
      <c r="BF46" s="338" t="s">
        <v>63</v>
      </c>
    </row>
    <row r="47" spans="1:58" ht="18.75" customHeight="1">
      <c r="A47" s="6">
        <f t="shared" si="34"/>
        <v>24</v>
      </c>
      <c r="B47" s="136">
        <v>24</v>
      </c>
      <c r="C47" s="137" t="str">
        <f>IF('2021バレーＢ表'!C37="","",IF('2021バレーＢ表'!N37=3,"（抹消）",IF('2021バレーＢ表'!N37=4,"（活動実績なし）",IF('2021バレーＢ表'!N37=5,"（異動）",IF('2021バレーＢ表'!N37=1,'2021バレーＢ表'!P37,'2021バレーＢ表'!C37)))))</f>
        <v/>
      </c>
      <c r="D47" s="138" t="str">
        <f>IF('2021バレーＢ表'!E37="","",'2021バレーＢ表'!E37)</f>
        <v/>
      </c>
      <c r="E47" s="366" t="s">
        <v>1</v>
      </c>
      <c r="F47" s="362" t="str">
        <f>IF('2021バレーＢ表'!J37="","",'2021バレーＢ表'!J37)</f>
        <v/>
      </c>
      <c r="G47" s="24"/>
      <c r="H47" s="25"/>
      <c r="I47" s="26"/>
      <c r="J47" s="27"/>
      <c r="K47" s="28"/>
      <c r="L47" s="28"/>
      <c r="M47" s="28"/>
      <c r="N47" s="28"/>
      <c r="O47" s="28"/>
      <c r="P47" s="321"/>
      <c r="Q47" s="148">
        <f t="shared" si="4"/>
        <v>0</v>
      </c>
      <c r="R47" s="149">
        <f t="shared" si="5"/>
        <v>0</v>
      </c>
      <c r="S47" s="328" t="str">
        <f>IF('2021バレーＢ表'!M37="","",'2021バレーＢ表'!M37)</f>
        <v/>
      </c>
      <c r="T47" s="340" t="str">
        <f>IF('2021バレーＢ表'!N37="","",'2021バレーＢ表'!N37)</f>
        <v/>
      </c>
      <c r="U47" s="329" t="str">
        <f>IF('2021バレーＢ表'!O37="","",'2021バレーＢ表'!O37)</f>
        <v/>
      </c>
      <c r="W47" s="369" t="str">
        <f>'2021バレーＢ表'!I37</f>
        <v/>
      </c>
      <c r="X47" s="369">
        <f t="shared" si="6"/>
        <v>0</v>
      </c>
      <c r="Y47" s="369">
        <f t="shared" si="7"/>
        <v>0</v>
      </c>
      <c r="Z47" s="369">
        <f t="shared" si="8"/>
        <v>0</v>
      </c>
      <c r="AA47" s="369">
        <f t="shared" si="9"/>
        <v>0</v>
      </c>
      <c r="AB47" s="369">
        <f t="shared" si="10"/>
        <v>0</v>
      </c>
      <c r="AC47" s="369">
        <f t="shared" si="11"/>
        <v>0</v>
      </c>
      <c r="AD47" s="369">
        <f t="shared" si="12"/>
        <v>0</v>
      </c>
      <c r="AE47" s="369" t="str">
        <f t="shared" si="13"/>
        <v/>
      </c>
      <c r="AF47" s="369" t="str">
        <f t="shared" si="14"/>
        <v/>
      </c>
      <c r="AG47" s="369" t="str">
        <f t="shared" si="15"/>
        <v/>
      </c>
      <c r="AH47" s="369" t="str">
        <f t="shared" si="16"/>
        <v/>
      </c>
      <c r="AI47" s="369" t="str">
        <f t="shared" si="17"/>
        <v/>
      </c>
      <c r="AJ47" s="369" t="str">
        <f t="shared" si="18"/>
        <v/>
      </c>
      <c r="AK47" s="369" t="str">
        <f t="shared" si="19"/>
        <v/>
      </c>
      <c r="AL47" s="369" t="str">
        <f t="shared" si="20"/>
        <v/>
      </c>
      <c r="AM47" s="369" t="str">
        <f t="shared" si="21"/>
        <v/>
      </c>
      <c r="AN47" s="369" t="str">
        <f t="shared" si="22"/>
        <v/>
      </c>
      <c r="AO47" s="369" t="str">
        <f t="shared" si="23"/>
        <v/>
      </c>
      <c r="AP47" s="369" t="str">
        <f t="shared" si="24"/>
        <v/>
      </c>
      <c r="AQ47" s="369" t="str">
        <f t="shared" si="25"/>
        <v/>
      </c>
      <c r="AR47" s="369" t="str">
        <f t="shared" si="26"/>
        <v/>
      </c>
      <c r="AS47" s="369" t="str">
        <f t="shared" si="27"/>
        <v/>
      </c>
      <c r="AT47" s="369" t="str">
        <f t="shared" si="28"/>
        <v/>
      </c>
      <c r="AU47" s="369" t="str">
        <f t="shared" si="29"/>
        <v/>
      </c>
      <c r="AV47" s="369" t="str">
        <f t="shared" si="30"/>
        <v/>
      </c>
      <c r="AW47" s="369" t="str">
        <f t="shared" si="31"/>
        <v/>
      </c>
      <c r="AX47" s="369" t="str">
        <f t="shared" si="32"/>
        <v/>
      </c>
      <c r="AY47" s="369" t="str">
        <f t="shared" si="33"/>
        <v/>
      </c>
      <c r="BC47">
        <v>22</v>
      </c>
      <c r="BD47" t="s">
        <v>31</v>
      </c>
      <c r="BE47" s="338" t="s">
        <v>60</v>
      </c>
      <c r="BF47" s="338" t="s">
        <v>63</v>
      </c>
    </row>
    <row r="48" spans="1:58" ht="18.75" customHeight="1">
      <c r="A48" s="6">
        <f t="shared" si="34"/>
        <v>25</v>
      </c>
      <c r="B48" s="136">
        <v>25</v>
      </c>
      <c r="C48" s="137" t="str">
        <f>IF('2021バレーＢ表'!C38="","",IF('2021バレーＢ表'!N38=3,"（抹消）",IF('2021バレーＢ表'!N38=4,"（活動実績なし）",IF('2021バレーＢ表'!N38=5,"（異動）",IF('2021バレーＢ表'!N38=1,'2021バレーＢ表'!P38,'2021バレーＢ表'!C38)))))</f>
        <v/>
      </c>
      <c r="D48" s="138" t="str">
        <f>IF('2021バレーＢ表'!E38="","",'2021バレーＢ表'!E38)</f>
        <v/>
      </c>
      <c r="E48" s="366" t="s">
        <v>1</v>
      </c>
      <c r="F48" s="362" t="str">
        <f>IF('2021バレーＢ表'!J38="","",'2021バレーＢ表'!J38)</f>
        <v/>
      </c>
      <c r="G48" s="24"/>
      <c r="H48" s="25"/>
      <c r="I48" s="26"/>
      <c r="J48" s="27"/>
      <c r="K48" s="28"/>
      <c r="L48" s="28"/>
      <c r="M48" s="28"/>
      <c r="N48" s="28"/>
      <c r="O48" s="28"/>
      <c r="P48" s="321"/>
      <c r="Q48" s="148">
        <f t="shared" si="4"/>
        <v>0</v>
      </c>
      <c r="R48" s="149">
        <f t="shared" si="5"/>
        <v>0</v>
      </c>
      <c r="S48" s="328" t="str">
        <f>IF('2021バレーＢ表'!M38="","",'2021バレーＢ表'!M38)</f>
        <v/>
      </c>
      <c r="T48" s="340" t="str">
        <f>IF('2021バレーＢ表'!N38="","",'2021バレーＢ表'!N38)</f>
        <v/>
      </c>
      <c r="U48" s="329" t="str">
        <f>IF('2021バレーＢ表'!O38="","",'2021バレーＢ表'!O38)</f>
        <v/>
      </c>
      <c r="W48" s="369" t="str">
        <f>'2021バレーＢ表'!I38</f>
        <v/>
      </c>
      <c r="X48" s="369">
        <f t="shared" si="6"/>
        <v>0</v>
      </c>
      <c r="Y48" s="369">
        <f t="shared" si="7"/>
        <v>0</v>
      </c>
      <c r="Z48" s="369">
        <f t="shared" si="8"/>
        <v>0</v>
      </c>
      <c r="AA48" s="369">
        <f t="shared" si="9"/>
        <v>0</v>
      </c>
      <c r="AB48" s="369">
        <f t="shared" si="10"/>
        <v>0</v>
      </c>
      <c r="AC48" s="369">
        <f t="shared" si="11"/>
        <v>0</v>
      </c>
      <c r="AD48" s="369">
        <f t="shared" si="12"/>
        <v>0</v>
      </c>
      <c r="AE48" s="369" t="str">
        <f t="shared" si="13"/>
        <v/>
      </c>
      <c r="AF48" s="369" t="str">
        <f t="shared" si="14"/>
        <v/>
      </c>
      <c r="AG48" s="369" t="str">
        <f t="shared" si="15"/>
        <v/>
      </c>
      <c r="AH48" s="369" t="str">
        <f t="shared" si="16"/>
        <v/>
      </c>
      <c r="AI48" s="369" t="str">
        <f t="shared" si="17"/>
        <v/>
      </c>
      <c r="AJ48" s="369" t="str">
        <f t="shared" si="18"/>
        <v/>
      </c>
      <c r="AK48" s="369" t="str">
        <f t="shared" si="19"/>
        <v/>
      </c>
      <c r="AL48" s="369" t="str">
        <f t="shared" si="20"/>
        <v/>
      </c>
      <c r="AM48" s="369" t="str">
        <f t="shared" si="21"/>
        <v/>
      </c>
      <c r="AN48" s="369" t="str">
        <f t="shared" si="22"/>
        <v/>
      </c>
      <c r="AO48" s="369" t="str">
        <f t="shared" si="23"/>
        <v/>
      </c>
      <c r="AP48" s="369" t="str">
        <f t="shared" si="24"/>
        <v/>
      </c>
      <c r="AQ48" s="369" t="str">
        <f t="shared" si="25"/>
        <v/>
      </c>
      <c r="AR48" s="369" t="str">
        <f t="shared" si="26"/>
        <v/>
      </c>
      <c r="AS48" s="369" t="str">
        <f t="shared" si="27"/>
        <v/>
      </c>
      <c r="AT48" s="369" t="str">
        <f t="shared" si="28"/>
        <v/>
      </c>
      <c r="AU48" s="369" t="str">
        <f t="shared" si="29"/>
        <v/>
      </c>
      <c r="AV48" s="369" t="str">
        <f t="shared" si="30"/>
        <v/>
      </c>
      <c r="AW48" s="369" t="str">
        <f t="shared" si="31"/>
        <v/>
      </c>
      <c r="AX48" s="369" t="str">
        <f t="shared" si="32"/>
        <v/>
      </c>
      <c r="AY48" s="369" t="str">
        <f t="shared" si="33"/>
        <v/>
      </c>
      <c r="BC48">
        <v>23</v>
      </c>
      <c r="BD48" t="s">
        <v>32</v>
      </c>
      <c r="BE48" s="338" t="s">
        <v>60</v>
      </c>
      <c r="BF48" s="338" t="s">
        <v>63</v>
      </c>
    </row>
    <row r="49" spans="1:58" ht="18.75" customHeight="1">
      <c r="A49" s="6">
        <f t="shared" si="34"/>
        <v>26</v>
      </c>
      <c r="B49" s="136">
        <v>26</v>
      </c>
      <c r="C49" s="137" t="str">
        <f>IF('2021バレーＢ表'!C39="","",IF('2021バレーＢ表'!N39=3,"（抹消）",IF('2021バレーＢ表'!N39=4,"（活動実績なし）",IF('2021バレーＢ表'!N39=5,"（異動）",IF('2021バレーＢ表'!N39=1,'2021バレーＢ表'!P39,'2021バレーＢ表'!C39)))))</f>
        <v/>
      </c>
      <c r="D49" s="138" t="str">
        <f>IF('2021バレーＢ表'!E39="","",'2021バレーＢ表'!E39)</f>
        <v/>
      </c>
      <c r="E49" s="366" t="s">
        <v>1</v>
      </c>
      <c r="F49" s="362" t="str">
        <f>IF('2021バレーＢ表'!J39="","",'2021バレーＢ表'!J39)</f>
        <v/>
      </c>
      <c r="G49" s="24"/>
      <c r="H49" s="25"/>
      <c r="I49" s="26"/>
      <c r="J49" s="27"/>
      <c r="K49" s="28"/>
      <c r="L49" s="28"/>
      <c r="M49" s="28"/>
      <c r="N49" s="28"/>
      <c r="O49" s="28"/>
      <c r="P49" s="321"/>
      <c r="Q49" s="148">
        <f t="shared" si="4"/>
        <v>0</v>
      </c>
      <c r="R49" s="149">
        <f t="shared" si="5"/>
        <v>0</v>
      </c>
      <c r="S49" s="328" t="str">
        <f>IF('2021バレーＢ表'!M39="","",'2021バレーＢ表'!M39)</f>
        <v/>
      </c>
      <c r="T49" s="340" t="str">
        <f>IF('2021バレーＢ表'!N39="","",'2021バレーＢ表'!N39)</f>
        <v/>
      </c>
      <c r="U49" s="329" t="str">
        <f>IF('2021バレーＢ表'!O39="","",'2021バレーＢ表'!O39)</f>
        <v/>
      </c>
      <c r="W49" s="369" t="str">
        <f>'2021バレーＢ表'!I39</f>
        <v/>
      </c>
      <c r="X49" s="369">
        <f t="shared" si="6"/>
        <v>0</v>
      </c>
      <c r="Y49" s="369">
        <f t="shared" si="7"/>
        <v>0</v>
      </c>
      <c r="Z49" s="369">
        <f t="shared" si="8"/>
        <v>0</v>
      </c>
      <c r="AA49" s="369">
        <f t="shared" si="9"/>
        <v>0</v>
      </c>
      <c r="AB49" s="369">
        <f t="shared" si="10"/>
        <v>0</v>
      </c>
      <c r="AC49" s="369">
        <f t="shared" si="11"/>
        <v>0</v>
      </c>
      <c r="AD49" s="369">
        <f t="shared" si="12"/>
        <v>0</v>
      </c>
      <c r="AE49" s="369" t="str">
        <f t="shared" si="13"/>
        <v/>
      </c>
      <c r="AF49" s="369" t="str">
        <f t="shared" si="14"/>
        <v/>
      </c>
      <c r="AG49" s="369" t="str">
        <f t="shared" si="15"/>
        <v/>
      </c>
      <c r="AH49" s="369" t="str">
        <f t="shared" si="16"/>
        <v/>
      </c>
      <c r="AI49" s="369" t="str">
        <f t="shared" si="17"/>
        <v/>
      </c>
      <c r="AJ49" s="369" t="str">
        <f t="shared" si="18"/>
        <v/>
      </c>
      <c r="AK49" s="369" t="str">
        <f t="shared" si="19"/>
        <v/>
      </c>
      <c r="AL49" s="369" t="str">
        <f t="shared" si="20"/>
        <v/>
      </c>
      <c r="AM49" s="369" t="str">
        <f t="shared" si="21"/>
        <v/>
      </c>
      <c r="AN49" s="369" t="str">
        <f t="shared" si="22"/>
        <v/>
      </c>
      <c r="AO49" s="369" t="str">
        <f t="shared" si="23"/>
        <v/>
      </c>
      <c r="AP49" s="369" t="str">
        <f t="shared" si="24"/>
        <v/>
      </c>
      <c r="AQ49" s="369" t="str">
        <f t="shared" si="25"/>
        <v/>
      </c>
      <c r="AR49" s="369" t="str">
        <f t="shared" si="26"/>
        <v/>
      </c>
      <c r="AS49" s="369" t="str">
        <f t="shared" si="27"/>
        <v/>
      </c>
      <c r="AT49" s="369" t="str">
        <f t="shared" si="28"/>
        <v/>
      </c>
      <c r="AU49" s="369" t="str">
        <f t="shared" si="29"/>
        <v/>
      </c>
      <c r="AV49" s="369" t="str">
        <f t="shared" si="30"/>
        <v/>
      </c>
      <c r="AW49" s="369" t="str">
        <f t="shared" si="31"/>
        <v/>
      </c>
      <c r="AX49" s="369" t="str">
        <f t="shared" si="32"/>
        <v/>
      </c>
      <c r="AY49" s="369" t="str">
        <f t="shared" si="33"/>
        <v/>
      </c>
      <c r="BC49">
        <v>24</v>
      </c>
      <c r="BD49" t="s">
        <v>33</v>
      </c>
      <c r="BE49" s="338" t="s">
        <v>60</v>
      </c>
      <c r="BF49" s="338" t="s">
        <v>63</v>
      </c>
    </row>
    <row r="50" spans="1:58" ht="18.75" customHeight="1">
      <c r="A50" s="6">
        <f t="shared" si="34"/>
        <v>27</v>
      </c>
      <c r="B50" s="136">
        <v>27</v>
      </c>
      <c r="C50" s="137" t="str">
        <f>IF('2021バレーＢ表'!C40="","",IF('2021バレーＢ表'!N40=3,"（抹消）",IF('2021バレーＢ表'!N40=4,"（活動実績なし）",IF('2021バレーＢ表'!N40=5,"（異動）",IF('2021バレーＢ表'!N40=1,'2021バレーＢ表'!P40,'2021バレーＢ表'!C40)))))</f>
        <v/>
      </c>
      <c r="D50" s="138" t="str">
        <f>IF('2021バレーＢ表'!E40="","",'2021バレーＢ表'!E40)</f>
        <v/>
      </c>
      <c r="E50" s="366" t="s">
        <v>1</v>
      </c>
      <c r="F50" s="362" t="str">
        <f>IF('2021バレーＢ表'!J40="","",'2021バレーＢ表'!J40)</f>
        <v/>
      </c>
      <c r="G50" s="24"/>
      <c r="H50" s="25"/>
      <c r="I50" s="26"/>
      <c r="J50" s="27"/>
      <c r="K50" s="28"/>
      <c r="L50" s="28"/>
      <c r="M50" s="28"/>
      <c r="N50" s="28"/>
      <c r="O50" s="28"/>
      <c r="P50" s="321"/>
      <c r="Q50" s="148">
        <f t="shared" si="4"/>
        <v>0</v>
      </c>
      <c r="R50" s="149">
        <f t="shared" si="5"/>
        <v>0</v>
      </c>
      <c r="S50" s="328" t="str">
        <f>IF('2021バレーＢ表'!M40="","",'2021バレーＢ表'!M40)</f>
        <v/>
      </c>
      <c r="T50" s="340" t="str">
        <f>IF('2021バレーＢ表'!N40="","",'2021バレーＢ表'!N40)</f>
        <v/>
      </c>
      <c r="U50" s="329" t="str">
        <f>IF('2021バレーＢ表'!O40="","",'2021バレーＢ表'!O40)</f>
        <v/>
      </c>
      <c r="W50" s="369" t="str">
        <f>'2021バレーＢ表'!I40</f>
        <v/>
      </c>
      <c r="X50" s="369">
        <f t="shared" si="6"/>
        <v>0</v>
      </c>
      <c r="Y50" s="369">
        <f t="shared" si="7"/>
        <v>0</v>
      </c>
      <c r="Z50" s="369">
        <f t="shared" si="8"/>
        <v>0</v>
      </c>
      <c r="AA50" s="369">
        <f t="shared" si="9"/>
        <v>0</v>
      </c>
      <c r="AB50" s="369">
        <f t="shared" si="10"/>
        <v>0</v>
      </c>
      <c r="AC50" s="369">
        <f t="shared" si="11"/>
        <v>0</v>
      </c>
      <c r="AD50" s="369">
        <f t="shared" si="12"/>
        <v>0</v>
      </c>
      <c r="AE50" s="369" t="str">
        <f t="shared" si="13"/>
        <v/>
      </c>
      <c r="AF50" s="369" t="str">
        <f t="shared" si="14"/>
        <v/>
      </c>
      <c r="AG50" s="369" t="str">
        <f t="shared" si="15"/>
        <v/>
      </c>
      <c r="AH50" s="369" t="str">
        <f t="shared" si="16"/>
        <v/>
      </c>
      <c r="AI50" s="369" t="str">
        <f t="shared" si="17"/>
        <v/>
      </c>
      <c r="AJ50" s="369" t="str">
        <f t="shared" si="18"/>
        <v/>
      </c>
      <c r="AK50" s="369" t="str">
        <f t="shared" si="19"/>
        <v/>
      </c>
      <c r="AL50" s="369" t="str">
        <f t="shared" si="20"/>
        <v/>
      </c>
      <c r="AM50" s="369" t="str">
        <f t="shared" si="21"/>
        <v/>
      </c>
      <c r="AN50" s="369" t="str">
        <f t="shared" si="22"/>
        <v/>
      </c>
      <c r="AO50" s="369" t="str">
        <f t="shared" si="23"/>
        <v/>
      </c>
      <c r="AP50" s="369" t="str">
        <f t="shared" si="24"/>
        <v/>
      </c>
      <c r="AQ50" s="369" t="str">
        <f t="shared" si="25"/>
        <v/>
      </c>
      <c r="AR50" s="369" t="str">
        <f t="shared" si="26"/>
        <v/>
      </c>
      <c r="AS50" s="369" t="str">
        <f t="shared" si="27"/>
        <v/>
      </c>
      <c r="AT50" s="369" t="str">
        <f t="shared" si="28"/>
        <v/>
      </c>
      <c r="AU50" s="369" t="str">
        <f t="shared" si="29"/>
        <v/>
      </c>
      <c r="AV50" s="369" t="str">
        <f t="shared" si="30"/>
        <v/>
      </c>
      <c r="AW50" s="369" t="str">
        <f t="shared" si="31"/>
        <v/>
      </c>
      <c r="AX50" s="369" t="str">
        <f t="shared" si="32"/>
        <v/>
      </c>
      <c r="AY50" s="369" t="str">
        <f t="shared" si="33"/>
        <v/>
      </c>
      <c r="BC50">
        <v>25</v>
      </c>
      <c r="BD50" t="s">
        <v>34</v>
      </c>
      <c r="BE50" s="338" t="s">
        <v>60</v>
      </c>
      <c r="BF50" s="338" t="s">
        <v>63</v>
      </c>
    </row>
    <row r="51" spans="1:58" ht="18.75" customHeight="1">
      <c r="A51" s="6">
        <f t="shared" si="34"/>
        <v>28</v>
      </c>
      <c r="B51" s="136">
        <v>28</v>
      </c>
      <c r="C51" s="137" t="str">
        <f>IF('2021バレーＢ表'!C41="","",IF('2021バレーＢ表'!N41=3,"（抹消）",IF('2021バレーＢ表'!N41=4,"（活動実績なし）",IF('2021バレーＢ表'!N41=5,"（異動）",IF('2021バレーＢ表'!N41=1,'2021バレーＢ表'!P41,'2021バレーＢ表'!C41)))))</f>
        <v/>
      </c>
      <c r="D51" s="138" t="str">
        <f>IF('2021バレーＢ表'!E41="","",'2021バレーＢ表'!E41)</f>
        <v/>
      </c>
      <c r="E51" s="366" t="s">
        <v>1</v>
      </c>
      <c r="F51" s="362" t="str">
        <f>IF('2021バレーＢ表'!J41="","",'2021バレーＢ表'!J41)</f>
        <v/>
      </c>
      <c r="G51" s="24"/>
      <c r="H51" s="25"/>
      <c r="I51" s="26"/>
      <c r="J51" s="27"/>
      <c r="K51" s="28"/>
      <c r="L51" s="28"/>
      <c r="M51" s="28"/>
      <c r="N51" s="28"/>
      <c r="O51" s="28"/>
      <c r="P51" s="321"/>
      <c r="Q51" s="148">
        <f t="shared" si="4"/>
        <v>0</v>
      </c>
      <c r="R51" s="149">
        <f t="shared" si="5"/>
        <v>0</v>
      </c>
      <c r="S51" s="328" t="str">
        <f>IF('2021バレーＢ表'!M41="","",'2021バレーＢ表'!M41)</f>
        <v/>
      </c>
      <c r="T51" s="340" t="str">
        <f>IF('2021バレーＢ表'!N41="","",'2021バレーＢ表'!N41)</f>
        <v/>
      </c>
      <c r="U51" s="329" t="str">
        <f>IF('2021バレーＢ表'!O41="","",'2021バレーＢ表'!O41)</f>
        <v/>
      </c>
      <c r="W51" s="369" t="str">
        <f>'2021バレーＢ表'!I41</f>
        <v/>
      </c>
      <c r="X51" s="369">
        <f t="shared" si="6"/>
        <v>0</v>
      </c>
      <c r="Y51" s="369">
        <f t="shared" si="7"/>
        <v>0</v>
      </c>
      <c r="Z51" s="369">
        <f t="shared" si="8"/>
        <v>0</v>
      </c>
      <c r="AA51" s="369">
        <f t="shared" si="9"/>
        <v>0</v>
      </c>
      <c r="AB51" s="369">
        <f t="shared" si="10"/>
        <v>0</v>
      </c>
      <c r="AC51" s="369">
        <f t="shared" si="11"/>
        <v>0</v>
      </c>
      <c r="AD51" s="369">
        <f t="shared" si="12"/>
        <v>0</v>
      </c>
      <c r="AE51" s="369" t="str">
        <f t="shared" si="13"/>
        <v/>
      </c>
      <c r="AF51" s="369" t="str">
        <f t="shared" si="14"/>
        <v/>
      </c>
      <c r="AG51" s="369" t="str">
        <f t="shared" si="15"/>
        <v/>
      </c>
      <c r="AH51" s="369" t="str">
        <f t="shared" si="16"/>
        <v/>
      </c>
      <c r="AI51" s="369" t="str">
        <f t="shared" si="17"/>
        <v/>
      </c>
      <c r="AJ51" s="369" t="str">
        <f t="shared" si="18"/>
        <v/>
      </c>
      <c r="AK51" s="369" t="str">
        <f t="shared" si="19"/>
        <v/>
      </c>
      <c r="AL51" s="369" t="str">
        <f t="shared" si="20"/>
        <v/>
      </c>
      <c r="AM51" s="369" t="str">
        <f t="shared" si="21"/>
        <v/>
      </c>
      <c r="AN51" s="369" t="str">
        <f t="shared" si="22"/>
        <v/>
      </c>
      <c r="AO51" s="369" t="str">
        <f t="shared" si="23"/>
        <v/>
      </c>
      <c r="AP51" s="369" t="str">
        <f t="shared" si="24"/>
        <v/>
      </c>
      <c r="AQ51" s="369" t="str">
        <f t="shared" si="25"/>
        <v/>
      </c>
      <c r="AR51" s="369" t="str">
        <f t="shared" si="26"/>
        <v/>
      </c>
      <c r="AS51" s="369" t="str">
        <f t="shared" si="27"/>
        <v/>
      </c>
      <c r="AT51" s="369" t="str">
        <f t="shared" si="28"/>
        <v/>
      </c>
      <c r="AU51" s="369" t="str">
        <f t="shared" si="29"/>
        <v/>
      </c>
      <c r="AV51" s="369" t="str">
        <f t="shared" si="30"/>
        <v/>
      </c>
      <c r="AW51" s="369" t="str">
        <f t="shared" si="31"/>
        <v/>
      </c>
      <c r="AX51" s="369" t="str">
        <f t="shared" si="32"/>
        <v/>
      </c>
      <c r="AY51" s="369" t="str">
        <f t="shared" si="33"/>
        <v/>
      </c>
      <c r="BC51">
        <v>26</v>
      </c>
      <c r="BD51" t="s">
        <v>35</v>
      </c>
      <c r="BE51" s="338" t="s">
        <v>60</v>
      </c>
      <c r="BF51" s="338" t="s">
        <v>63</v>
      </c>
    </row>
    <row r="52" spans="1:58" ht="18.75" customHeight="1">
      <c r="A52" s="6">
        <f t="shared" si="34"/>
        <v>29</v>
      </c>
      <c r="B52" s="136">
        <v>29</v>
      </c>
      <c r="C52" s="137" t="str">
        <f>IF('2021バレーＢ表'!C42="","",IF('2021バレーＢ表'!N42=3,"（抹消）",IF('2021バレーＢ表'!N42=4,"（活動実績なし）",IF('2021バレーＢ表'!N42=5,"（異動）",IF('2021バレーＢ表'!N42=1,'2021バレーＢ表'!P42,'2021バレーＢ表'!C42)))))</f>
        <v/>
      </c>
      <c r="D52" s="138" t="str">
        <f>IF('2021バレーＢ表'!E42="","",'2021バレーＢ表'!E42)</f>
        <v/>
      </c>
      <c r="E52" s="366" t="s">
        <v>1</v>
      </c>
      <c r="F52" s="362" t="str">
        <f>IF('2021バレーＢ表'!J42="","",'2021バレーＢ表'!J42)</f>
        <v/>
      </c>
      <c r="G52" s="24"/>
      <c r="H52" s="25"/>
      <c r="I52" s="26"/>
      <c r="J52" s="27"/>
      <c r="K52" s="28"/>
      <c r="L52" s="28"/>
      <c r="M52" s="28"/>
      <c r="N52" s="28"/>
      <c r="O52" s="28"/>
      <c r="P52" s="321"/>
      <c r="Q52" s="148">
        <f t="shared" si="4"/>
        <v>0</v>
      </c>
      <c r="R52" s="149">
        <f t="shared" si="5"/>
        <v>0</v>
      </c>
      <c r="S52" s="328" t="str">
        <f>IF('2021バレーＢ表'!M42="","",'2021バレーＢ表'!M42)</f>
        <v/>
      </c>
      <c r="T52" s="340" t="str">
        <f>IF('2021バレーＢ表'!N42="","",'2021バレーＢ表'!N42)</f>
        <v/>
      </c>
      <c r="U52" s="329" t="str">
        <f>IF('2021バレーＢ表'!O42="","",'2021バレーＢ表'!O42)</f>
        <v/>
      </c>
      <c r="W52" s="369" t="str">
        <f>'2021バレーＢ表'!I42</f>
        <v/>
      </c>
      <c r="X52" s="369">
        <f t="shared" si="6"/>
        <v>0</v>
      </c>
      <c r="Y52" s="369">
        <f t="shared" si="7"/>
        <v>0</v>
      </c>
      <c r="Z52" s="369">
        <f t="shared" si="8"/>
        <v>0</v>
      </c>
      <c r="AA52" s="369">
        <f t="shared" si="9"/>
        <v>0</v>
      </c>
      <c r="AB52" s="369">
        <f t="shared" si="10"/>
        <v>0</v>
      </c>
      <c r="AC52" s="369">
        <f t="shared" si="11"/>
        <v>0</v>
      </c>
      <c r="AD52" s="369">
        <f t="shared" si="12"/>
        <v>0</v>
      </c>
      <c r="AE52" s="369" t="str">
        <f t="shared" si="13"/>
        <v/>
      </c>
      <c r="AF52" s="369" t="str">
        <f t="shared" si="14"/>
        <v/>
      </c>
      <c r="AG52" s="369" t="str">
        <f t="shared" si="15"/>
        <v/>
      </c>
      <c r="AH52" s="369" t="str">
        <f t="shared" si="16"/>
        <v/>
      </c>
      <c r="AI52" s="369" t="str">
        <f t="shared" si="17"/>
        <v/>
      </c>
      <c r="AJ52" s="369" t="str">
        <f t="shared" si="18"/>
        <v/>
      </c>
      <c r="AK52" s="369" t="str">
        <f t="shared" si="19"/>
        <v/>
      </c>
      <c r="AL52" s="369" t="str">
        <f t="shared" si="20"/>
        <v/>
      </c>
      <c r="AM52" s="369" t="str">
        <f t="shared" si="21"/>
        <v/>
      </c>
      <c r="AN52" s="369" t="str">
        <f t="shared" si="22"/>
        <v/>
      </c>
      <c r="AO52" s="369" t="str">
        <f t="shared" si="23"/>
        <v/>
      </c>
      <c r="AP52" s="369" t="str">
        <f t="shared" si="24"/>
        <v/>
      </c>
      <c r="AQ52" s="369" t="str">
        <f t="shared" si="25"/>
        <v/>
      </c>
      <c r="AR52" s="369" t="str">
        <f t="shared" si="26"/>
        <v/>
      </c>
      <c r="AS52" s="369" t="str">
        <f t="shared" si="27"/>
        <v/>
      </c>
      <c r="AT52" s="369" t="str">
        <f t="shared" si="28"/>
        <v/>
      </c>
      <c r="AU52" s="369" t="str">
        <f t="shared" si="29"/>
        <v/>
      </c>
      <c r="AV52" s="369" t="str">
        <f t="shared" si="30"/>
        <v/>
      </c>
      <c r="AW52" s="369" t="str">
        <f t="shared" si="31"/>
        <v/>
      </c>
      <c r="AX52" s="369" t="str">
        <f t="shared" si="32"/>
        <v/>
      </c>
      <c r="AY52" s="369" t="str">
        <f t="shared" si="33"/>
        <v/>
      </c>
      <c r="BC52">
        <v>27</v>
      </c>
      <c r="BD52" t="s">
        <v>36</v>
      </c>
      <c r="BE52" s="338" t="s">
        <v>60</v>
      </c>
      <c r="BF52" s="338" t="s">
        <v>63</v>
      </c>
    </row>
    <row r="53" spans="1:58" ht="18.75" customHeight="1">
      <c r="A53" s="6">
        <f t="shared" si="34"/>
        <v>30</v>
      </c>
      <c r="B53" s="136">
        <v>30</v>
      </c>
      <c r="C53" s="137" t="str">
        <f>IF('2021バレーＢ表'!C43="","",IF('2021バレーＢ表'!N43=3,"（抹消）",IF('2021バレーＢ表'!N43=4,"（活動実績なし）",IF('2021バレーＢ表'!N43=5,"（異動）",IF('2021バレーＢ表'!N43=1,'2021バレーＢ表'!P43,'2021バレーＢ表'!C43)))))</f>
        <v/>
      </c>
      <c r="D53" s="138" t="str">
        <f>IF('2021バレーＢ表'!E43="","",'2021バレーＢ表'!E43)</f>
        <v/>
      </c>
      <c r="E53" s="366" t="s">
        <v>1</v>
      </c>
      <c r="F53" s="362" t="str">
        <f>IF('2021バレーＢ表'!J43="","",'2021バレーＢ表'!J43)</f>
        <v/>
      </c>
      <c r="G53" s="24"/>
      <c r="H53" s="25"/>
      <c r="I53" s="26"/>
      <c r="J53" s="27"/>
      <c r="K53" s="28"/>
      <c r="L53" s="28"/>
      <c r="M53" s="28"/>
      <c r="N53" s="28"/>
      <c r="O53" s="28"/>
      <c r="P53" s="321"/>
      <c r="Q53" s="148">
        <f t="shared" si="4"/>
        <v>0</v>
      </c>
      <c r="R53" s="149">
        <f t="shared" si="5"/>
        <v>0</v>
      </c>
      <c r="S53" s="328" t="str">
        <f>IF('2021バレーＢ表'!M43="","",'2021バレーＢ表'!M43)</f>
        <v/>
      </c>
      <c r="T53" s="340" t="str">
        <f>IF('2021バレーＢ表'!N43="","",'2021バレーＢ表'!N43)</f>
        <v/>
      </c>
      <c r="U53" s="329" t="str">
        <f>IF('2021バレーＢ表'!O43="","",'2021バレーＢ表'!O43)</f>
        <v/>
      </c>
      <c r="W53" s="369" t="str">
        <f>'2021バレーＢ表'!I43</f>
        <v/>
      </c>
      <c r="X53" s="369">
        <f t="shared" si="6"/>
        <v>0</v>
      </c>
      <c r="Y53" s="369">
        <f t="shared" si="7"/>
        <v>0</v>
      </c>
      <c r="Z53" s="369">
        <f t="shared" si="8"/>
        <v>0</v>
      </c>
      <c r="AA53" s="369">
        <f t="shared" si="9"/>
        <v>0</v>
      </c>
      <c r="AB53" s="369">
        <f t="shared" si="10"/>
        <v>0</v>
      </c>
      <c r="AC53" s="369">
        <f t="shared" si="11"/>
        <v>0</v>
      </c>
      <c r="AD53" s="369">
        <f t="shared" si="12"/>
        <v>0</v>
      </c>
      <c r="AE53" s="369" t="str">
        <f t="shared" si="13"/>
        <v/>
      </c>
      <c r="AF53" s="369" t="str">
        <f t="shared" si="14"/>
        <v/>
      </c>
      <c r="AG53" s="369" t="str">
        <f t="shared" si="15"/>
        <v/>
      </c>
      <c r="AH53" s="369" t="str">
        <f t="shared" si="16"/>
        <v/>
      </c>
      <c r="AI53" s="369" t="str">
        <f t="shared" si="17"/>
        <v/>
      </c>
      <c r="AJ53" s="369" t="str">
        <f t="shared" si="18"/>
        <v/>
      </c>
      <c r="AK53" s="369" t="str">
        <f t="shared" si="19"/>
        <v/>
      </c>
      <c r="AL53" s="369" t="str">
        <f t="shared" si="20"/>
        <v/>
      </c>
      <c r="AM53" s="369" t="str">
        <f t="shared" si="21"/>
        <v/>
      </c>
      <c r="AN53" s="369" t="str">
        <f t="shared" si="22"/>
        <v/>
      </c>
      <c r="AO53" s="369" t="str">
        <f t="shared" si="23"/>
        <v/>
      </c>
      <c r="AP53" s="369" t="str">
        <f t="shared" si="24"/>
        <v/>
      </c>
      <c r="AQ53" s="369" t="str">
        <f t="shared" si="25"/>
        <v/>
      </c>
      <c r="AR53" s="369" t="str">
        <f t="shared" si="26"/>
        <v/>
      </c>
      <c r="AS53" s="369" t="str">
        <f t="shared" si="27"/>
        <v/>
      </c>
      <c r="AT53" s="369" t="str">
        <f t="shared" si="28"/>
        <v/>
      </c>
      <c r="AU53" s="369" t="str">
        <f t="shared" si="29"/>
        <v/>
      </c>
      <c r="AV53" s="369" t="str">
        <f t="shared" si="30"/>
        <v/>
      </c>
      <c r="AW53" s="369" t="str">
        <f t="shared" si="31"/>
        <v/>
      </c>
      <c r="AX53" s="369" t="str">
        <f t="shared" si="32"/>
        <v/>
      </c>
      <c r="AY53" s="369" t="str">
        <f t="shared" si="33"/>
        <v/>
      </c>
      <c r="BC53">
        <v>28</v>
      </c>
      <c r="BD53" t="s">
        <v>37</v>
      </c>
      <c r="BE53" s="338" t="s">
        <v>60</v>
      </c>
      <c r="BF53" s="338" t="s">
        <v>63</v>
      </c>
    </row>
    <row r="54" spans="1:58" ht="18.75" customHeight="1">
      <c r="A54" s="6">
        <f t="shared" si="34"/>
        <v>31</v>
      </c>
      <c r="B54" s="136">
        <v>31</v>
      </c>
      <c r="C54" s="137" t="str">
        <f>IF('2021バレーＢ表'!C44="","",IF('2021バレーＢ表'!N44=3,"（抹消）",IF('2021バレーＢ表'!N44=4,"（活動実績なし）",IF('2021バレーＢ表'!N44=5,"（異動）",IF('2021バレーＢ表'!N44=1,'2021バレーＢ表'!P44,'2021バレーＢ表'!C44)))))</f>
        <v/>
      </c>
      <c r="D54" s="138" t="str">
        <f>IF('2021バレーＢ表'!E44="","",'2021バレーＢ表'!E44)</f>
        <v/>
      </c>
      <c r="E54" s="366" t="s">
        <v>1</v>
      </c>
      <c r="F54" s="362" t="str">
        <f>IF('2021バレーＢ表'!J44="","",'2021バレーＢ表'!J44)</f>
        <v/>
      </c>
      <c r="G54" s="24"/>
      <c r="H54" s="25"/>
      <c r="I54" s="26"/>
      <c r="J54" s="27"/>
      <c r="K54" s="28"/>
      <c r="L54" s="28"/>
      <c r="M54" s="28"/>
      <c r="N54" s="28"/>
      <c r="O54" s="28"/>
      <c r="P54" s="321"/>
      <c r="Q54" s="148">
        <f t="shared" si="4"/>
        <v>0</v>
      </c>
      <c r="R54" s="149">
        <f t="shared" si="5"/>
        <v>0</v>
      </c>
      <c r="S54" s="328" t="str">
        <f>IF('2021バレーＢ表'!M44="","",'2021バレーＢ表'!M44)</f>
        <v/>
      </c>
      <c r="T54" s="340" t="str">
        <f>IF('2021バレーＢ表'!N44="","",'2021バレーＢ表'!N44)</f>
        <v/>
      </c>
      <c r="U54" s="329" t="str">
        <f>IF('2021バレーＢ表'!O44="","",'2021バレーＢ表'!O44)</f>
        <v/>
      </c>
      <c r="W54" s="369" t="str">
        <f>'2021バレーＢ表'!I44</f>
        <v/>
      </c>
      <c r="X54" s="369">
        <f t="shared" si="6"/>
        <v>0</v>
      </c>
      <c r="Y54" s="369">
        <f t="shared" si="7"/>
        <v>0</v>
      </c>
      <c r="Z54" s="369">
        <f t="shared" si="8"/>
        <v>0</v>
      </c>
      <c r="AA54" s="369">
        <f t="shared" si="9"/>
        <v>0</v>
      </c>
      <c r="AB54" s="369">
        <f t="shared" si="10"/>
        <v>0</v>
      </c>
      <c r="AC54" s="369">
        <f t="shared" si="11"/>
        <v>0</v>
      </c>
      <c r="AD54" s="369">
        <f t="shared" si="12"/>
        <v>0</v>
      </c>
      <c r="AE54" s="369" t="str">
        <f t="shared" si="13"/>
        <v/>
      </c>
      <c r="AF54" s="369" t="str">
        <f t="shared" si="14"/>
        <v/>
      </c>
      <c r="AG54" s="369" t="str">
        <f t="shared" si="15"/>
        <v/>
      </c>
      <c r="AH54" s="369" t="str">
        <f t="shared" si="16"/>
        <v/>
      </c>
      <c r="AI54" s="369" t="str">
        <f t="shared" si="17"/>
        <v/>
      </c>
      <c r="AJ54" s="369" t="str">
        <f t="shared" si="18"/>
        <v/>
      </c>
      <c r="AK54" s="369" t="str">
        <f t="shared" si="19"/>
        <v/>
      </c>
      <c r="AL54" s="369" t="str">
        <f t="shared" si="20"/>
        <v/>
      </c>
      <c r="AM54" s="369" t="str">
        <f t="shared" si="21"/>
        <v/>
      </c>
      <c r="AN54" s="369" t="str">
        <f t="shared" si="22"/>
        <v/>
      </c>
      <c r="AO54" s="369" t="str">
        <f t="shared" si="23"/>
        <v/>
      </c>
      <c r="AP54" s="369" t="str">
        <f t="shared" si="24"/>
        <v/>
      </c>
      <c r="AQ54" s="369" t="str">
        <f t="shared" si="25"/>
        <v/>
      </c>
      <c r="AR54" s="369" t="str">
        <f t="shared" si="26"/>
        <v/>
      </c>
      <c r="AS54" s="369" t="str">
        <f t="shared" si="27"/>
        <v/>
      </c>
      <c r="AT54" s="369" t="str">
        <f t="shared" si="28"/>
        <v/>
      </c>
      <c r="AU54" s="369" t="str">
        <f t="shared" si="29"/>
        <v/>
      </c>
      <c r="AV54" s="369" t="str">
        <f t="shared" si="30"/>
        <v/>
      </c>
      <c r="AW54" s="369" t="str">
        <f t="shared" si="31"/>
        <v/>
      </c>
      <c r="AX54" s="369" t="str">
        <f t="shared" si="32"/>
        <v/>
      </c>
      <c r="AY54" s="369" t="str">
        <f t="shared" si="33"/>
        <v/>
      </c>
      <c r="BC54">
        <v>29</v>
      </c>
      <c r="BD54" t="s">
        <v>38</v>
      </c>
      <c r="BE54" s="338" t="s">
        <v>60</v>
      </c>
      <c r="BF54" s="338" t="s">
        <v>63</v>
      </c>
    </row>
    <row r="55" spans="1:58" ht="18.75" customHeight="1">
      <c r="A55" s="6">
        <f t="shared" si="34"/>
        <v>32</v>
      </c>
      <c r="B55" s="136">
        <v>32</v>
      </c>
      <c r="C55" s="137" t="str">
        <f>IF('2021バレーＢ表'!C45="","",IF('2021バレーＢ表'!N45=3,"（抹消）",IF('2021バレーＢ表'!N45=4,"（活動実績なし）",IF('2021バレーＢ表'!N45=5,"（異動）",IF('2021バレーＢ表'!N45=1,'2021バレーＢ表'!P45,'2021バレーＢ表'!C45)))))</f>
        <v/>
      </c>
      <c r="D55" s="138" t="str">
        <f>IF('2021バレーＢ表'!E45="","",'2021バレーＢ表'!E45)</f>
        <v/>
      </c>
      <c r="E55" s="366" t="s">
        <v>1</v>
      </c>
      <c r="F55" s="362" t="str">
        <f>IF('2021バレーＢ表'!J45="","",'2021バレーＢ表'!J45)</f>
        <v/>
      </c>
      <c r="G55" s="24"/>
      <c r="H55" s="25"/>
      <c r="I55" s="26"/>
      <c r="J55" s="27"/>
      <c r="K55" s="28"/>
      <c r="L55" s="28"/>
      <c r="M55" s="28"/>
      <c r="N55" s="28"/>
      <c r="O55" s="28"/>
      <c r="P55" s="321"/>
      <c r="Q55" s="148">
        <f t="shared" si="4"/>
        <v>0</v>
      </c>
      <c r="R55" s="149">
        <f t="shared" si="5"/>
        <v>0</v>
      </c>
      <c r="S55" s="328" t="str">
        <f>IF('2021バレーＢ表'!M45="","",'2021バレーＢ表'!M45)</f>
        <v/>
      </c>
      <c r="T55" s="340" t="str">
        <f>IF('2021バレーＢ表'!N45="","",'2021バレーＢ表'!N45)</f>
        <v/>
      </c>
      <c r="U55" s="329" t="str">
        <f>IF('2021バレーＢ表'!O45="","",'2021バレーＢ表'!O45)</f>
        <v/>
      </c>
      <c r="W55" s="369" t="str">
        <f>'2021バレーＢ表'!I45</f>
        <v/>
      </c>
      <c r="X55" s="369">
        <f t="shared" si="6"/>
        <v>0</v>
      </c>
      <c r="Y55" s="369">
        <f t="shared" si="7"/>
        <v>0</v>
      </c>
      <c r="Z55" s="369">
        <f t="shared" si="8"/>
        <v>0</v>
      </c>
      <c r="AA55" s="369">
        <f t="shared" si="9"/>
        <v>0</v>
      </c>
      <c r="AB55" s="369">
        <f t="shared" si="10"/>
        <v>0</v>
      </c>
      <c r="AC55" s="369">
        <f t="shared" si="11"/>
        <v>0</v>
      </c>
      <c r="AD55" s="369">
        <f t="shared" si="12"/>
        <v>0</v>
      </c>
      <c r="AE55" s="369" t="str">
        <f t="shared" si="13"/>
        <v/>
      </c>
      <c r="AF55" s="369" t="str">
        <f t="shared" si="14"/>
        <v/>
      </c>
      <c r="AG55" s="369" t="str">
        <f t="shared" si="15"/>
        <v/>
      </c>
      <c r="AH55" s="369" t="str">
        <f t="shared" si="16"/>
        <v/>
      </c>
      <c r="AI55" s="369" t="str">
        <f t="shared" si="17"/>
        <v/>
      </c>
      <c r="AJ55" s="369" t="str">
        <f t="shared" si="18"/>
        <v/>
      </c>
      <c r="AK55" s="369" t="str">
        <f t="shared" si="19"/>
        <v/>
      </c>
      <c r="AL55" s="369" t="str">
        <f t="shared" si="20"/>
        <v/>
      </c>
      <c r="AM55" s="369" t="str">
        <f t="shared" si="21"/>
        <v/>
      </c>
      <c r="AN55" s="369" t="str">
        <f t="shared" si="22"/>
        <v/>
      </c>
      <c r="AO55" s="369" t="str">
        <f t="shared" si="23"/>
        <v/>
      </c>
      <c r="AP55" s="369" t="str">
        <f t="shared" si="24"/>
        <v/>
      </c>
      <c r="AQ55" s="369" t="str">
        <f t="shared" si="25"/>
        <v/>
      </c>
      <c r="AR55" s="369" t="str">
        <f t="shared" si="26"/>
        <v/>
      </c>
      <c r="AS55" s="369" t="str">
        <f t="shared" si="27"/>
        <v/>
      </c>
      <c r="AT55" s="369" t="str">
        <f t="shared" si="28"/>
        <v/>
      </c>
      <c r="AU55" s="369" t="str">
        <f t="shared" si="29"/>
        <v/>
      </c>
      <c r="AV55" s="369" t="str">
        <f t="shared" si="30"/>
        <v/>
      </c>
      <c r="AW55" s="369" t="str">
        <f t="shared" si="31"/>
        <v/>
      </c>
      <c r="AX55" s="369" t="str">
        <f t="shared" si="32"/>
        <v/>
      </c>
      <c r="AY55" s="369" t="str">
        <f t="shared" si="33"/>
        <v/>
      </c>
      <c r="BC55">
        <v>30</v>
      </c>
      <c r="BD55" t="s">
        <v>39</v>
      </c>
      <c r="BE55" s="338" t="s">
        <v>59</v>
      </c>
      <c r="BF55" s="338" t="s">
        <v>63</v>
      </c>
    </row>
    <row r="56" spans="1:58" ht="18.75" customHeight="1">
      <c r="A56" s="6">
        <f t="shared" si="34"/>
        <v>33</v>
      </c>
      <c r="B56" s="136">
        <v>33</v>
      </c>
      <c r="C56" s="137" t="str">
        <f>IF('2021バレーＢ表'!C46="","",IF('2021バレーＢ表'!N46=3,"（抹消）",IF('2021バレーＢ表'!N46=4,"（活動実績なし）",IF('2021バレーＢ表'!N46=5,"（異動）",IF('2021バレーＢ表'!N46=1,'2021バレーＢ表'!P46,'2021バレーＢ表'!C46)))))</f>
        <v/>
      </c>
      <c r="D56" s="138" t="str">
        <f>IF('2021バレーＢ表'!E46="","",'2021バレーＢ表'!E46)</f>
        <v/>
      </c>
      <c r="E56" s="366" t="s">
        <v>1</v>
      </c>
      <c r="F56" s="362" t="str">
        <f>IF('2021バレーＢ表'!J46="","",'2021バレーＢ表'!J46)</f>
        <v/>
      </c>
      <c r="G56" s="24"/>
      <c r="H56" s="25"/>
      <c r="I56" s="26"/>
      <c r="J56" s="27"/>
      <c r="K56" s="28"/>
      <c r="L56" s="28"/>
      <c r="M56" s="28"/>
      <c r="N56" s="28"/>
      <c r="O56" s="28"/>
      <c r="P56" s="321"/>
      <c r="Q56" s="148">
        <f t="shared" si="4"/>
        <v>0</v>
      </c>
      <c r="R56" s="149">
        <f t="shared" si="5"/>
        <v>0</v>
      </c>
      <c r="S56" s="328" t="str">
        <f>IF('2021バレーＢ表'!M46="","",'2021バレーＢ表'!M46)</f>
        <v/>
      </c>
      <c r="T56" s="340" t="str">
        <f>IF('2021バレーＢ表'!N46="","",'2021バレーＢ表'!N46)</f>
        <v/>
      </c>
      <c r="U56" s="329" t="str">
        <f>IF('2021バレーＢ表'!O46="","",'2021バレーＢ表'!O46)</f>
        <v/>
      </c>
      <c r="W56" s="369" t="str">
        <f>'2021バレーＢ表'!I46</f>
        <v/>
      </c>
      <c r="X56" s="369">
        <f t="shared" si="6"/>
        <v>0</v>
      </c>
      <c r="Y56" s="369">
        <f t="shared" si="7"/>
        <v>0</v>
      </c>
      <c r="Z56" s="369">
        <f t="shared" si="8"/>
        <v>0</v>
      </c>
      <c r="AA56" s="369">
        <f t="shared" si="9"/>
        <v>0</v>
      </c>
      <c r="AB56" s="369">
        <f t="shared" si="10"/>
        <v>0</v>
      </c>
      <c r="AC56" s="369">
        <f t="shared" si="11"/>
        <v>0</v>
      </c>
      <c r="AD56" s="369">
        <f t="shared" si="12"/>
        <v>0</v>
      </c>
      <c r="AE56" s="369" t="str">
        <f t="shared" si="13"/>
        <v/>
      </c>
      <c r="AF56" s="369" t="str">
        <f t="shared" si="14"/>
        <v/>
      </c>
      <c r="AG56" s="369" t="str">
        <f t="shared" si="15"/>
        <v/>
      </c>
      <c r="AH56" s="369" t="str">
        <f t="shared" si="16"/>
        <v/>
      </c>
      <c r="AI56" s="369" t="str">
        <f t="shared" si="17"/>
        <v/>
      </c>
      <c r="AJ56" s="369" t="str">
        <f t="shared" si="18"/>
        <v/>
      </c>
      <c r="AK56" s="369" t="str">
        <f t="shared" si="19"/>
        <v/>
      </c>
      <c r="AL56" s="369" t="str">
        <f t="shared" si="20"/>
        <v/>
      </c>
      <c r="AM56" s="369" t="str">
        <f t="shared" si="21"/>
        <v/>
      </c>
      <c r="AN56" s="369" t="str">
        <f t="shared" si="22"/>
        <v/>
      </c>
      <c r="AO56" s="369" t="str">
        <f t="shared" si="23"/>
        <v/>
      </c>
      <c r="AP56" s="369" t="str">
        <f t="shared" si="24"/>
        <v/>
      </c>
      <c r="AQ56" s="369" t="str">
        <f t="shared" si="25"/>
        <v/>
      </c>
      <c r="AR56" s="369" t="str">
        <f t="shared" si="26"/>
        <v/>
      </c>
      <c r="AS56" s="369" t="str">
        <f t="shared" si="27"/>
        <v/>
      </c>
      <c r="AT56" s="369" t="str">
        <f t="shared" si="28"/>
        <v/>
      </c>
      <c r="AU56" s="369" t="str">
        <f t="shared" si="29"/>
        <v/>
      </c>
      <c r="AV56" s="369" t="str">
        <f t="shared" si="30"/>
        <v/>
      </c>
      <c r="AW56" s="369" t="str">
        <f t="shared" si="31"/>
        <v/>
      </c>
      <c r="AX56" s="369" t="str">
        <f t="shared" si="32"/>
        <v/>
      </c>
      <c r="AY56" s="369" t="str">
        <f t="shared" si="33"/>
        <v/>
      </c>
      <c r="BC56">
        <v>31</v>
      </c>
      <c r="BD56" t="s">
        <v>85</v>
      </c>
      <c r="BE56" s="338" t="s">
        <v>70</v>
      </c>
      <c r="BF56" s="338" t="s">
        <v>64</v>
      </c>
    </row>
    <row r="57" spans="1:58" ht="18.75" customHeight="1">
      <c r="A57" s="6">
        <f t="shared" si="34"/>
        <v>34</v>
      </c>
      <c r="B57" s="136">
        <v>34</v>
      </c>
      <c r="C57" s="137" t="str">
        <f>IF('2021バレーＢ表'!C47="","",IF('2021バレーＢ表'!N47=3,"（抹消）",IF('2021バレーＢ表'!N47=4,"（活動実績なし）",IF('2021バレーＢ表'!N47=5,"（異動）",IF('2021バレーＢ表'!N47=1,'2021バレーＢ表'!P47,'2021バレーＢ表'!C47)))))</f>
        <v/>
      </c>
      <c r="D57" s="138" t="str">
        <f>IF('2021バレーＢ表'!E47="","",'2021バレーＢ表'!E47)</f>
        <v/>
      </c>
      <c r="E57" s="366" t="s">
        <v>1</v>
      </c>
      <c r="F57" s="362" t="str">
        <f>IF('2021バレーＢ表'!J47="","",'2021バレーＢ表'!J47)</f>
        <v/>
      </c>
      <c r="G57" s="24"/>
      <c r="H57" s="25"/>
      <c r="I57" s="26"/>
      <c r="J57" s="27"/>
      <c r="K57" s="28"/>
      <c r="L57" s="28"/>
      <c r="M57" s="28"/>
      <c r="N57" s="28"/>
      <c r="O57" s="28"/>
      <c r="P57" s="321"/>
      <c r="Q57" s="148">
        <f t="shared" si="4"/>
        <v>0</v>
      </c>
      <c r="R57" s="149">
        <f t="shared" si="5"/>
        <v>0</v>
      </c>
      <c r="S57" s="328" t="str">
        <f>IF('2021バレーＢ表'!M47="","",'2021バレーＢ表'!M47)</f>
        <v/>
      </c>
      <c r="T57" s="340" t="str">
        <f>IF('2021バレーＢ表'!N47="","",'2021バレーＢ表'!N47)</f>
        <v/>
      </c>
      <c r="U57" s="329" t="str">
        <f>IF('2021バレーＢ表'!O47="","",'2021バレーＢ表'!O47)</f>
        <v/>
      </c>
      <c r="W57" s="369" t="str">
        <f>'2021バレーＢ表'!I47</f>
        <v/>
      </c>
      <c r="X57" s="369">
        <f t="shared" si="6"/>
        <v>0</v>
      </c>
      <c r="Y57" s="369">
        <f t="shared" si="7"/>
        <v>0</v>
      </c>
      <c r="Z57" s="369">
        <f t="shared" si="8"/>
        <v>0</v>
      </c>
      <c r="AA57" s="369">
        <f t="shared" si="9"/>
        <v>0</v>
      </c>
      <c r="AB57" s="369">
        <f t="shared" si="10"/>
        <v>0</v>
      </c>
      <c r="AC57" s="369">
        <f t="shared" si="11"/>
        <v>0</v>
      </c>
      <c r="AD57" s="369">
        <f t="shared" si="12"/>
        <v>0</v>
      </c>
      <c r="AE57" s="369" t="str">
        <f t="shared" si="13"/>
        <v/>
      </c>
      <c r="AF57" s="369" t="str">
        <f t="shared" si="14"/>
        <v/>
      </c>
      <c r="AG57" s="369" t="str">
        <f t="shared" si="15"/>
        <v/>
      </c>
      <c r="AH57" s="369" t="str">
        <f t="shared" si="16"/>
        <v/>
      </c>
      <c r="AI57" s="369" t="str">
        <f t="shared" si="17"/>
        <v/>
      </c>
      <c r="AJ57" s="369" t="str">
        <f t="shared" si="18"/>
        <v/>
      </c>
      <c r="AK57" s="369" t="str">
        <f t="shared" si="19"/>
        <v/>
      </c>
      <c r="AL57" s="369" t="str">
        <f t="shared" si="20"/>
        <v/>
      </c>
      <c r="AM57" s="369" t="str">
        <f t="shared" si="21"/>
        <v/>
      </c>
      <c r="AN57" s="369" t="str">
        <f t="shared" si="22"/>
        <v/>
      </c>
      <c r="AO57" s="369" t="str">
        <f t="shared" si="23"/>
        <v/>
      </c>
      <c r="AP57" s="369" t="str">
        <f t="shared" si="24"/>
        <v/>
      </c>
      <c r="AQ57" s="369" t="str">
        <f t="shared" si="25"/>
        <v/>
      </c>
      <c r="AR57" s="369" t="str">
        <f t="shared" si="26"/>
        <v/>
      </c>
      <c r="AS57" s="369" t="str">
        <f t="shared" si="27"/>
        <v/>
      </c>
      <c r="AT57" s="369" t="str">
        <f t="shared" si="28"/>
        <v/>
      </c>
      <c r="AU57" s="369" t="str">
        <f t="shared" si="29"/>
        <v/>
      </c>
      <c r="AV57" s="369" t="str">
        <f t="shared" si="30"/>
        <v/>
      </c>
      <c r="AW57" s="369" t="str">
        <f t="shared" si="31"/>
        <v/>
      </c>
      <c r="AX57" s="369" t="str">
        <f t="shared" si="32"/>
        <v/>
      </c>
      <c r="AY57" s="369" t="str">
        <f t="shared" si="33"/>
        <v/>
      </c>
      <c r="BC57">
        <v>32</v>
      </c>
      <c r="BD57" t="s">
        <v>40</v>
      </c>
      <c r="BE57" s="338"/>
      <c r="BF57" s="338" t="s">
        <v>63</v>
      </c>
    </row>
    <row r="58" spans="1:58" ht="18.75" customHeight="1">
      <c r="A58" s="6">
        <f t="shared" si="34"/>
        <v>35</v>
      </c>
      <c r="B58" s="136">
        <v>35</v>
      </c>
      <c r="C58" s="137" t="str">
        <f>IF('2021バレーＢ表'!C48="","",IF('2021バレーＢ表'!N48=3,"（抹消）",IF('2021バレーＢ表'!N48=4,"（活動実績なし）",IF('2021バレーＢ表'!N48=5,"（異動）",IF('2021バレーＢ表'!N48=1,'2021バレーＢ表'!P48,'2021バレーＢ表'!C48)))))</f>
        <v/>
      </c>
      <c r="D58" s="138" t="str">
        <f>IF('2021バレーＢ表'!E48="","",'2021バレーＢ表'!E48)</f>
        <v/>
      </c>
      <c r="E58" s="366" t="s">
        <v>1</v>
      </c>
      <c r="F58" s="362" t="str">
        <f>IF('2021バレーＢ表'!J48="","",'2021バレーＢ表'!J48)</f>
        <v/>
      </c>
      <c r="G58" s="24"/>
      <c r="H58" s="25"/>
      <c r="I58" s="26"/>
      <c r="J58" s="27"/>
      <c r="K58" s="28"/>
      <c r="L58" s="28"/>
      <c r="M58" s="28"/>
      <c r="N58" s="28"/>
      <c r="O58" s="28"/>
      <c r="P58" s="321"/>
      <c r="Q58" s="148">
        <f t="shared" si="4"/>
        <v>0</v>
      </c>
      <c r="R58" s="149">
        <f t="shared" si="5"/>
        <v>0</v>
      </c>
      <c r="S58" s="328" t="str">
        <f>IF('2021バレーＢ表'!M48="","",'2021バレーＢ表'!M48)</f>
        <v/>
      </c>
      <c r="T58" s="340" t="str">
        <f>IF('2021バレーＢ表'!N48="","",'2021バレーＢ表'!N48)</f>
        <v/>
      </c>
      <c r="U58" s="329" t="str">
        <f>IF('2021バレーＢ表'!O48="","",'2021バレーＢ表'!O48)</f>
        <v/>
      </c>
      <c r="W58" s="369" t="str">
        <f>'2021バレーＢ表'!I48</f>
        <v/>
      </c>
      <c r="X58" s="369">
        <f t="shared" si="6"/>
        <v>0</v>
      </c>
      <c r="Y58" s="369">
        <f t="shared" si="7"/>
        <v>0</v>
      </c>
      <c r="Z58" s="369">
        <f t="shared" si="8"/>
        <v>0</v>
      </c>
      <c r="AA58" s="369">
        <f t="shared" si="9"/>
        <v>0</v>
      </c>
      <c r="AB58" s="369">
        <f t="shared" si="10"/>
        <v>0</v>
      </c>
      <c r="AC58" s="369">
        <f t="shared" si="11"/>
        <v>0</v>
      </c>
      <c r="AD58" s="369">
        <f t="shared" si="12"/>
        <v>0</v>
      </c>
      <c r="AE58" s="369" t="str">
        <f t="shared" si="13"/>
        <v/>
      </c>
      <c r="AF58" s="369" t="str">
        <f t="shared" si="14"/>
        <v/>
      </c>
      <c r="AG58" s="369" t="str">
        <f t="shared" si="15"/>
        <v/>
      </c>
      <c r="AH58" s="369" t="str">
        <f t="shared" si="16"/>
        <v/>
      </c>
      <c r="AI58" s="369" t="str">
        <f t="shared" si="17"/>
        <v/>
      </c>
      <c r="AJ58" s="369" t="str">
        <f t="shared" si="18"/>
        <v/>
      </c>
      <c r="AK58" s="369" t="str">
        <f t="shared" si="19"/>
        <v/>
      </c>
      <c r="AL58" s="369" t="str">
        <f t="shared" si="20"/>
        <v/>
      </c>
      <c r="AM58" s="369" t="str">
        <f t="shared" si="21"/>
        <v/>
      </c>
      <c r="AN58" s="369" t="str">
        <f t="shared" si="22"/>
        <v/>
      </c>
      <c r="AO58" s="369" t="str">
        <f t="shared" si="23"/>
        <v/>
      </c>
      <c r="AP58" s="369" t="str">
        <f t="shared" si="24"/>
        <v/>
      </c>
      <c r="AQ58" s="369" t="str">
        <f t="shared" si="25"/>
        <v/>
      </c>
      <c r="AR58" s="369" t="str">
        <f t="shared" si="26"/>
        <v/>
      </c>
      <c r="AS58" s="369" t="str">
        <f t="shared" si="27"/>
        <v/>
      </c>
      <c r="AT58" s="369" t="str">
        <f t="shared" si="28"/>
        <v/>
      </c>
      <c r="AU58" s="369" t="str">
        <f t="shared" si="29"/>
        <v/>
      </c>
      <c r="AV58" s="369" t="str">
        <f t="shared" si="30"/>
        <v/>
      </c>
      <c r="AW58" s="369" t="str">
        <f t="shared" si="31"/>
        <v/>
      </c>
      <c r="AX58" s="369" t="str">
        <f t="shared" si="32"/>
        <v/>
      </c>
      <c r="AY58" s="369" t="str">
        <f t="shared" si="33"/>
        <v/>
      </c>
      <c r="BC58">
        <v>33</v>
      </c>
      <c r="BD58" t="s">
        <v>41</v>
      </c>
      <c r="BE58" s="338"/>
      <c r="BF58" s="338" t="s">
        <v>63</v>
      </c>
    </row>
    <row r="59" spans="1:58" ht="18.75" customHeight="1">
      <c r="A59" s="6">
        <f t="shared" si="34"/>
        <v>36</v>
      </c>
      <c r="B59" s="136">
        <v>36</v>
      </c>
      <c r="C59" s="137" t="str">
        <f>IF('2021バレーＢ表'!C49="","",IF('2021バレーＢ表'!N49=3,"（抹消）",IF('2021バレーＢ表'!N49=4,"（活動実績なし）",IF('2021バレーＢ表'!N49=5,"（異動）",IF('2021バレーＢ表'!N49=1,'2021バレーＢ表'!P49,'2021バレーＢ表'!C49)))))</f>
        <v/>
      </c>
      <c r="D59" s="138" t="str">
        <f>IF('2021バレーＢ表'!E49="","",'2021バレーＢ表'!E49)</f>
        <v/>
      </c>
      <c r="E59" s="366" t="s">
        <v>1</v>
      </c>
      <c r="F59" s="362" t="str">
        <f>IF('2021バレーＢ表'!J49="","",'2021バレーＢ表'!J49)</f>
        <v/>
      </c>
      <c r="G59" s="24"/>
      <c r="H59" s="25"/>
      <c r="I59" s="26"/>
      <c r="J59" s="27"/>
      <c r="K59" s="28"/>
      <c r="L59" s="28"/>
      <c r="M59" s="28"/>
      <c r="N59" s="28"/>
      <c r="O59" s="28"/>
      <c r="P59" s="321"/>
      <c r="Q59" s="148">
        <f t="shared" si="4"/>
        <v>0</v>
      </c>
      <c r="R59" s="149">
        <f t="shared" si="5"/>
        <v>0</v>
      </c>
      <c r="S59" s="328" t="str">
        <f>IF('2021バレーＢ表'!M49="","",'2021バレーＢ表'!M49)</f>
        <v/>
      </c>
      <c r="T59" s="340" t="str">
        <f>IF('2021バレーＢ表'!N49="","",'2021バレーＢ表'!N49)</f>
        <v/>
      </c>
      <c r="U59" s="329" t="str">
        <f>IF('2021バレーＢ表'!O49="","",'2021バレーＢ表'!O49)</f>
        <v/>
      </c>
      <c r="W59" s="369" t="str">
        <f>'2021バレーＢ表'!I49</f>
        <v/>
      </c>
      <c r="X59" s="369">
        <f t="shared" si="6"/>
        <v>0</v>
      </c>
      <c r="Y59" s="369">
        <f t="shared" si="7"/>
        <v>0</v>
      </c>
      <c r="Z59" s="369">
        <f t="shared" si="8"/>
        <v>0</v>
      </c>
      <c r="AA59" s="369">
        <f t="shared" si="9"/>
        <v>0</v>
      </c>
      <c r="AB59" s="369">
        <f t="shared" si="10"/>
        <v>0</v>
      </c>
      <c r="AC59" s="369">
        <f t="shared" si="11"/>
        <v>0</v>
      </c>
      <c r="AD59" s="369">
        <f t="shared" si="12"/>
        <v>0</v>
      </c>
      <c r="AE59" s="369" t="str">
        <f t="shared" si="13"/>
        <v/>
      </c>
      <c r="AF59" s="369" t="str">
        <f t="shared" si="14"/>
        <v/>
      </c>
      <c r="AG59" s="369" t="str">
        <f t="shared" si="15"/>
        <v/>
      </c>
      <c r="AH59" s="369" t="str">
        <f t="shared" si="16"/>
        <v/>
      </c>
      <c r="AI59" s="369" t="str">
        <f t="shared" si="17"/>
        <v/>
      </c>
      <c r="AJ59" s="369" t="str">
        <f t="shared" si="18"/>
        <v/>
      </c>
      <c r="AK59" s="369" t="str">
        <f t="shared" si="19"/>
        <v/>
      </c>
      <c r="AL59" s="369" t="str">
        <f t="shared" si="20"/>
        <v/>
      </c>
      <c r="AM59" s="369" t="str">
        <f t="shared" si="21"/>
        <v/>
      </c>
      <c r="AN59" s="369" t="str">
        <f t="shared" si="22"/>
        <v/>
      </c>
      <c r="AO59" s="369" t="str">
        <f t="shared" si="23"/>
        <v/>
      </c>
      <c r="AP59" s="369" t="str">
        <f t="shared" si="24"/>
        <v/>
      </c>
      <c r="AQ59" s="369" t="str">
        <f t="shared" si="25"/>
        <v/>
      </c>
      <c r="AR59" s="369" t="str">
        <f t="shared" si="26"/>
        <v/>
      </c>
      <c r="AS59" s="369" t="str">
        <f t="shared" si="27"/>
        <v/>
      </c>
      <c r="AT59" s="369" t="str">
        <f t="shared" si="28"/>
        <v/>
      </c>
      <c r="AU59" s="369" t="str">
        <f t="shared" si="29"/>
        <v/>
      </c>
      <c r="AV59" s="369" t="str">
        <f t="shared" si="30"/>
        <v/>
      </c>
      <c r="AW59" s="369" t="str">
        <f t="shared" si="31"/>
        <v/>
      </c>
      <c r="AX59" s="369" t="str">
        <f t="shared" si="32"/>
        <v/>
      </c>
      <c r="AY59" s="369" t="str">
        <f t="shared" si="33"/>
        <v/>
      </c>
      <c r="BC59">
        <v>34</v>
      </c>
      <c r="BD59" t="s">
        <v>42</v>
      </c>
      <c r="BE59" s="338"/>
      <c r="BF59" s="338" t="s">
        <v>63</v>
      </c>
    </row>
    <row r="60" spans="1:58" ht="18.75" customHeight="1">
      <c r="A60" s="6">
        <f t="shared" si="34"/>
        <v>37</v>
      </c>
      <c r="B60" s="136">
        <v>37</v>
      </c>
      <c r="C60" s="137" t="str">
        <f>IF('2021バレーＢ表'!C50="","",IF('2021バレーＢ表'!N50=3,"（抹消）",IF('2021バレーＢ表'!N50=4,"（活動実績なし）",IF('2021バレーＢ表'!N50=5,"（異動）",IF('2021バレーＢ表'!N50=1,'2021バレーＢ表'!P50,'2021バレーＢ表'!C50)))))</f>
        <v/>
      </c>
      <c r="D60" s="138" t="str">
        <f>IF('2021バレーＢ表'!E50="","",'2021バレーＢ表'!E50)</f>
        <v/>
      </c>
      <c r="E60" s="366" t="s">
        <v>1</v>
      </c>
      <c r="F60" s="362" t="str">
        <f>IF('2021バレーＢ表'!J50="","",'2021バレーＢ表'!J50)</f>
        <v/>
      </c>
      <c r="G60" s="24"/>
      <c r="H60" s="25"/>
      <c r="I60" s="26"/>
      <c r="J60" s="27"/>
      <c r="K60" s="28"/>
      <c r="L60" s="28"/>
      <c r="M60" s="28"/>
      <c r="N60" s="28"/>
      <c r="O60" s="28"/>
      <c r="P60" s="321"/>
      <c r="Q60" s="148">
        <f t="shared" si="4"/>
        <v>0</v>
      </c>
      <c r="R60" s="149">
        <f t="shared" si="5"/>
        <v>0</v>
      </c>
      <c r="S60" s="328" t="str">
        <f>IF('2021バレーＢ表'!M50="","",'2021バレーＢ表'!M50)</f>
        <v/>
      </c>
      <c r="T60" s="340" t="str">
        <f>IF('2021バレーＢ表'!N50="","",'2021バレーＢ表'!N50)</f>
        <v/>
      </c>
      <c r="U60" s="329" t="str">
        <f>IF('2021バレーＢ表'!O50="","",'2021バレーＢ表'!O50)</f>
        <v/>
      </c>
      <c r="W60" s="369" t="str">
        <f>'2021バレーＢ表'!I50</f>
        <v/>
      </c>
      <c r="X60" s="369">
        <f t="shared" si="6"/>
        <v>0</v>
      </c>
      <c r="Y60" s="369">
        <f t="shared" si="7"/>
        <v>0</v>
      </c>
      <c r="Z60" s="369">
        <f t="shared" si="8"/>
        <v>0</v>
      </c>
      <c r="AA60" s="369">
        <f t="shared" si="9"/>
        <v>0</v>
      </c>
      <c r="AB60" s="369">
        <f t="shared" si="10"/>
        <v>0</v>
      </c>
      <c r="AC60" s="369">
        <f t="shared" si="11"/>
        <v>0</v>
      </c>
      <c r="AD60" s="369">
        <f t="shared" si="12"/>
        <v>0</v>
      </c>
      <c r="AE60" s="369" t="str">
        <f t="shared" si="13"/>
        <v/>
      </c>
      <c r="AF60" s="369" t="str">
        <f t="shared" si="14"/>
        <v/>
      </c>
      <c r="AG60" s="369" t="str">
        <f t="shared" si="15"/>
        <v/>
      </c>
      <c r="AH60" s="369" t="str">
        <f t="shared" si="16"/>
        <v/>
      </c>
      <c r="AI60" s="369" t="str">
        <f t="shared" si="17"/>
        <v/>
      </c>
      <c r="AJ60" s="369" t="str">
        <f t="shared" si="18"/>
        <v/>
      </c>
      <c r="AK60" s="369" t="str">
        <f t="shared" si="19"/>
        <v/>
      </c>
      <c r="AL60" s="369" t="str">
        <f t="shared" si="20"/>
        <v/>
      </c>
      <c r="AM60" s="369" t="str">
        <f t="shared" si="21"/>
        <v/>
      </c>
      <c r="AN60" s="369" t="str">
        <f t="shared" si="22"/>
        <v/>
      </c>
      <c r="AO60" s="369" t="str">
        <f t="shared" si="23"/>
        <v/>
      </c>
      <c r="AP60" s="369" t="str">
        <f t="shared" si="24"/>
        <v/>
      </c>
      <c r="AQ60" s="369" t="str">
        <f t="shared" si="25"/>
        <v/>
      </c>
      <c r="AR60" s="369" t="str">
        <f t="shared" si="26"/>
        <v/>
      </c>
      <c r="AS60" s="369" t="str">
        <f t="shared" si="27"/>
        <v/>
      </c>
      <c r="AT60" s="369" t="str">
        <f t="shared" si="28"/>
        <v/>
      </c>
      <c r="AU60" s="369" t="str">
        <f t="shared" si="29"/>
        <v/>
      </c>
      <c r="AV60" s="369" t="str">
        <f t="shared" si="30"/>
        <v/>
      </c>
      <c r="AW60" s="369" t="str">
        <f t="shared" si="31"/>
        <v/>
      </c>
      <c r="AX60" s="369" t="str">
        <f t="shared" si="32"/>
        <v/>
      </c>
      <c r="AY60" s="369" t="str">
        <f t="shared" si="33"/>
        <v/>
      </c>
      <c r="BC60">
        <v>35</v>
      </c>
      <c r="BD60" t="s">
        <v>43</v>
      </c>
      <c r="BE60" s="338"/>
      <c r="BF60" s="338" t="s">
        <v>63</v>
      </c>
    </row>
    <row r="61" spans="1:58" ht="18.75" customHeight="1">
      <c r="A61" s="6">
        <f t="shared" si="34"/>
        <v>38</v>
      </c>
      <c r="B61" s="136">
        <v>38</v>
      </c>
      <c r="C61" s="137" t="str">
        <f>IF('2021バレーＢ表'!C51="","",IF('2021バレーＢ表'!N51=3,"（抹消）",IF('2021バレーＢ表'!N51=4,"（活動実績なし）",IF('2021バレーＢ表'!N51=5,"（異動）",IF('2021バレーＢ表'!N51=1,'2021バレーＢ表'!P51,'2021バレーＢ表'!C51)))))</f>
        <v/>
      </c>
      <c r="D61" s="138" t="str">
        <f>IF('2021バレーＢ表'!E51="","",'2021バレーＢ表'!E51)</f>
        <v/>
      </c>
      <c r="E61" s="366" t="s">
        <v>1</v>
      </c>
      <c r="F61" s="362" t="str">
        <f>IF('2021バレーＢ表'!J51="","",'2021バレーＢ表'!J51)</f>
        <v/>
      </c>
      <c r="G61" s="24"/>
      <c r="H61" s="25"/>
      <c r="I61" s="26"/>
      <c r="J61" s="27"/>
      <c r="K61" s="28"/>
      <c r="L61" s="28"/>
      <c r="M61" s="28"/>
      <c r="N61" s="28"/>
      <c r="O61" s="28"/>
      <c r="P61" s="321"/>
      <c r="Q61" s="148">
        <f t="shared" si="4"/>
        <v>0</v>
      </c>
      <c r="R61" s="149">
        <f t="shared" si="5"/>
        <v>0</v>
      </c>
      <c r="S61" s="328" t="str">
        <f>IF('2021バレーＢ表'!M51="","",'2021バレーＢ表'!M51)</f>
        <v/>
      </c>
      <c r="T61" s="340" t="str">
        <f>IF('2021バレーＢ表'!N51="","",'2021バレーＢ表'!N51)</f>
        <v/>
      </c>
      <c r="U61" s="329" t="str">
        <f>IF('2021バレーＢ表'!O51="","",'2021バレーＢ表'!O51)</f>
        <v/>
      </c>
      <c r="W61" s="369" t="str">
        <f>'2021バレーＢ表'!I51</f>
        <v/>
      </c>
      <c r="X61" s="369">
        <f t="shared" si="6"/>
        <v>0</v>
      </c>
      <c r="Y61" s="369">
        <f t="shared" si="7"/>
        <v>0</v>
      </c>
      <c r="Z61" s="369">
        <f t="shared" si="8"/>
        <v>0</v>
      </c>
      <c r="AA61" s="369">
        <f t="shared" si="9"/>
        <v>0</v>
      </c>
      <c r="AB61" s="369">
        <f t="shared" si="10"/>
        <v>0</v>
      </c>
      <c r="AC61" s="369">
        <f t="shared" si="11"/>
        <v>0</v>
      </c>
      <c r="AD61" s="369">
        <f t="shared" si="12"/>
        <v>0</v>
      </c>
      <c r="AE61" s="369" t="str">
        <f t="shared" si="13"/>
        <v/>
      </c>
      <c r="AF61" s="369" t="str">
        <f t="shared" si="14"/>
        <v/>
      </c>
      <c r="AG61" s="369" t="str">
        <f t="shared" si="15"/>
        <v/>
      </c>
      <c r="AH61" s="369" t="str">
        <f t="shared" si="16"/>
        <v/>
      </c>
      <c r="AI61" s="369" t="str">
        <f t="shared" si="17"/>
        <v/>
      </c>
      <c r="AJ61" s="369" t="str">
        <f t="shared" si="18"/>
        <v/>
      </c>
      <c r="AK61" s="369" t="str">
        <f t="shared" si="19"/>
        <v/>
      </c>
      <c r="AL61" s="369" t="str">
        <f t="shared" si="20"/>
        <v/>
      </c>
      <c r="AM61" s="369" t="str">
        <f t="shared" si="21"/>
        <v/>
      </c>
      <c r="AN61" s="369" t="str">
        <f t="shared" si="22"/>
        <v/>
      </c>
      <c r="AO61" s="369" t="str">
        <f t="shared" si="23"/>
        <v/>
      </c>
      <c r="AP61" s="369" t="str">
        <f t="shared" si="24"/>
        <v/>
      </c>
      <c r="AQ61" s="369" t="str">
        <f t="shared" si="25"/>
        <v/>
      </c>
      <c r="AR61" s="369" t="str">
        <f t="shared" si="26"/>
        <v/>
      </c>
      <c r="AS61" s="369" t="str">
        <f t="shared" si="27"/>
        <v/>
      </c>
      <c r="AT61" s="369" t="str">
        <f t="shared" si="28"/>
        <v/>
      </c>
      <c r="AU61" s="369" t="str">
        <f t="shared" si="29"/>
        <v/>
      </c>
      <c r="AV61" s="369" t="str">
        <f t="shared" si="30"/>
        <v/>
      </c>
      <c r="AW61" s="369" t="str">
        <f t="shared" si="31"/>
        <v/>
      </c>
      <c r="AX61" s="369" t="str">
        <f t="shared" si="32"/>
        <v/>
      </c>
      <c r="AY61" s="369" t="str">
        <f t="shared" si="33"/>
        <v/>
      </c>
      <c r="BC61">
        <v>36</v>
      </c>
      <c r="BD61" t="s">
        <v>44</v>
      </c>
      <c r="BE61" s="338"/>
      <c r="BF61" s="338" t="s">
        <v>63</v>
      </c>
    </row>
    <row r="62" spans="1:58" ht="18.75" customHeight="1">
      <c r="A62" s="6">
        <f t="shared" si="34"/>
        <v>39</v>
      </c>
      <c r="B62" s="136">
        <v>39</v>
      </c>
      <c r="C62" s="137" t="str">
        <f>IF('2021バレーＢ表'!C52="","",IF('2021バレーＢ表'!N52=3,"（抹消）",IF('2021バレーＢ表'!N52=4,"（活動実績なし）",IF('2021バレーＢ表'!N52=5,"（異動）",IF('2021バレーＢ表'!N52=1,'2021バレーＢ表'!P52,'2021バレーＢ表'!C52)))))</f>
        <v/>
      </c>
      <c r="D62" s="138" t="str">
        <f>IF('2021バレーＢ表'!E52="","",'2021バレーＢ表'!E52)</f>
        <v/>
      </c>
      <c r="E62" s="366" t="s">
        <v>1</v>
      </c>
      <c r="F62" s="362" t="str">
        <f>IF('2021バレーＢ表'!J52="","",'2021バレーＢ表'!J52)</f>
        <v/>
      </c>
      <c r="G62" s="24"/>
      <c r="H62" s="25"/>
      <c r="I62" s="26"/>
      <c r="J62" s="27"/>
      <c r="K62" s="28"/>
      <c r="L62" s="28"/>
      <c r="M62" s="28"/>
      <c r="N62" s="28"/>
      <c r="O62" s="28"/>
      <c r="P62" s="321"/>
      <c r="Q62" s="148">
        <f t="shared" si="4"/>
        <v>0</v>
      </c>
      <c r="R62" s="149">
        <f t="shared" si="5"/>
        <v>0</v>
      </c>
      <c r="S62" s="328" t="str">
        <f>IF('2021バレーＢ表'!M52="","",'2021バレーＢ表'!M52)</f>
        <v/>
      </c>
      <c r="T62" s="340" t="str">
        <f>IF('2021バレーＢ表'!N52="","",'2021バレーＢ表'!N52)</f>
        <v/>
      </c>
      <c r="U62" s="329" t="str">
        <f>IF('2021バレーＢ表'!O52="","",'2021バレーＢ表'!O52)</f>
        <v/>
      </c>
      <c r="W62" s="369" t="str">
        <f>'2021バレーＢ表'!I52</f>
        <v/>
      </c>
      <c r="X62" s="369">
        <f t="shared" si="6"/>
        <v>0</v>
      </c>
      <c r="Y62" s="369">
        <f t="shared" si="7"/>
        <v>0</v>
      </c>
      <c r="Z62" s="369">
        <f t="shared" si="8"/>
        <v>0</v>
      </c>
      <c r="AA62" s="369">
        <f t="shared" si="9"/>
        <v>0</v>
      </c>
      <c r="AB62" s="369">
        <f t="shared" si="10"/>
        <v>0</v>
      </c>
      <c r="AC62" s="369">
        <f t="shared" si="11"/>
        <v>0</v>
      </c>
      <c r="AD62" s="369">
        <f t="shared" si="12"/>
        <v>0</v>
      </c>
      <c r="AE62" s="369" t="str">
        <f t="shared" si="13"/>
        <v/>
      </c>
      <c r="AF62" s="369" t="str">
        <f t="shared" si="14"/>
        <v/>
      </c>
      <c r="AG62" s="369" t="str">
        <f t="shared" si="15"/>
        <v/>
      </c>
      <c r="AH62" s="369" t="str">
        <f t="shared" si="16"/>
        <v/>
      </c>
      <c r="AI62" s="369" t="str">
        <f t="shared" si="17"/>
        <v/>
      </c>
      <c r="AJ62" s="369" t="str">
        <f t="shared" si="18"/>
        <v/>
      </c>
      <c r="AK62" s="369" t="str">
        <f t="shared" si="19"/>
        <v/>
      </c>
      <c r="AL62" s="369" t="str">
        <f t="shared" si="20"/>
        <v/>
      </c>
      <c r="AM62" s="369" t="str">
        <f t="shared" si="21"/>
        <v/>
      </c>
      <c r="AN62" s="369" t="str">
        <f t="shared" si="22"/>
        <v/>
      </c>
      <c r="AO62" s="369" t="str">
        <f t="shared" si="23"/>
        <v/>
      </c>
      <c r="AP62" s="369" t="str">
        <f t="shared" si="24"/>
        <v/>
      </c>
      <c r="AQ62" s="369" t="str">
        <f t="shared" si="25"/>
        <v/>
      </c>
      <c r="AR62" s="369" t="str">
        <f t="shared" si="26"/>
        <v/>
      </c>
      <c r="AS62" s="369" t="str">
        <f t="shared" si="27"/>
        <v/>
      </c>
      <c r="AT62" s="369" t="str">
        <f t="shared" si="28"/>
        <v/>
      </c>
      <c r="AU62" s="369" t="str">
        <f t="shared" si="29"/>
        <v/>
      </c>
      <c r="AV62" s="369" t="str">
        <f t="shared" si="30"/>
        <v/>
      </c>
      <c r="AW62" s="369" t="str">
        <f t="shared" si="31"/>
        <v/>
      </c>
      <c r="AX62" s="369" t="str">
        <f t="shared" si="32"/>
        <v/>
      </c>
      <c r="AY62" s="369" t="str">
        <f t="shared" si="33"/>
        <v/>
      </c>
      <c r="BC62">
        <v>37</v>
      </c>
      <c r="BD62" t="s">
        <v>86</v>
      </c>
      <c r="BE62" s="338"/>
      <c r="BF62" s="338" t="s">
        <v>63</v>
      </c>
    </row>
    <row r="63" spans="1:58" ht="18.75" customHeight="1" thickBot="1">
      <c r="A63" s="6">
        <f t="shared" si="34"/>
        <v>40</v>
      </c>
      <c r="B63" s="139">
        <v>40</v>
      </c>
      <c r="C63" s="140" t="str">
        <f>IF('2021バレーＢ表'!C53="","",IF('2021バレーＢ表'!N53=3,"（抹消）",IF('2021バレーＢ表'!N53=4,"（活動実績なし）",IF('2021バレーＢ表'!N53=5,"（異動）",IF('2021バレーＢ表'!N53=1,'2021バレーＢ表'!P53,'2021バレーＢ表'!C53)))))</f>
        <v/>
      </c>
      <c r="D63" s="141" t="str">
        <f>IF('2021バレーＢ表'!E53="","",'2021バレーＢ表'!E53)</f>
        <v/>
      </c>
      <c r="E63" s="367" t="s">
        <v>1</v>
      </c>
      <c r="F63" s="363" t="str">
        <f>IF('2021バレーＢ表'!J53="","",'2021バレーＢ表'!J53)</f>
        <v/>
      </c>
      <c r="G63" s="31"/>
      <c r="H63" s="32"/>
      <c r="I63" s="33"/>
      <c r="J63" s="34"/>
      <c r="K63" s="35"/>
      <c r="L63" s="35"/>
      <c r="M63" s="35"/>
      <c r="N63" s="35"/>
      <c r="O63" s="35"/>
      <c r="P63" s="322"/>
      <c r="Q63" s="150">
        <f t="shared" si="4"/>
        <v>0</v>
      </c>
      <c r="R63" s="151">
        <f t="shared" si="5"/>
        <v>0</v>
      </c>
      <c r="S63" s="330" t="str">
        <f>IF('2021バレーＢ表'!M53="","",'2021バレーＢ表'!M53)</f>
        <v/>
      </c>
      <c r="T63" s="341" t="str">
        <f>IF('2021バレーＢ表'!N53="","",'2021バレーＢ表'!N53)</f>
        <v/>
      </c>
      <c r="U63" s="331" t="str">
        <f>IF('2021バレーＢ表'!O53="","",'2021バレーＢ表'!O53)</f>
        <v/>
      </c>
      <c r="W63" s="369" t="str">
        <f>'2021バレーＢ表'!I53</f>
        <v/>
      </c>
      <c r="X63" s="369">
        <f t="shared" si="6"/>
        <v>0</v>
      </c>
      <c r="Y63" s="369">
        <f t="shared" si="7"/>
        <v>0</v>
      </c>
      <c r="Z63" s="369">
        <f t="shared" si="8"/>
        <v>0</v>
      </c>
      <c r="AA63" s="369">
        <f t="shared" si="9"/>
        <v>0</v>
      </c>
      <c r="AB63" s="369">
        <f t="shared" si="10"/>
        <v>0</v>
      </c>
      <c r="AC63" s="369">
        <f t="shared" si="11"/>
        <v>0</v>
      </c>
      <c r="AD63" s="369">
        <f t="shared" si="12"/>
        <v>0</v>
      </c>
      <c r="AE63" s="369" t="str">
        <f t="shared" si="13"/>
        <v/>
      </c>
      <c r="AF63" s="369" t="str">
        <f t="shared" si="14"/>
        <v/>
      </c>
      <c r="AG63" s="369" t="str">
        <f t="shared" si="15"/>
        <v/>
      </c>
      <c r="AH63" s="369" t="str">
        <f t="shared" si="16"/>
        <v/>
      </c>
      <c r="AI63" s="369" t="str">
        <f t="shared" si="17"/>
        <v/>
      </c>
      <c r="AJ63" s="369" t="str">
        <f t="shared" si="18"/>
        <v/>
      </c>
      <c r="AK63" s="369" t="str">
        <f t="shared" si="19"/>
        <v/>
      </c>
      <c r="AL63" s="369" t="str">
        <f t="shared" si="20"/>
        <v/>
      </c>
      <c r="AM63" s="369" t="str">
        <f t="shared" si="21"/>
        <v/>
      </c>
      <c r="AN63" s="369" t="str">
        <f t="shared" si="22"/>
        <v/>
      </c>
      <c r="AO63" s="369" t="str">
        <f t="shared" si="23"/>
        <v/>
      </c>
      <c r="AP63" s="369" t="str">
        <f t="shared" si="24"/>
        <v/>
      </c>
      <c r="AQ63" s="369" t="str">
        <f t="shared" si="25"/>
        <v/>
      </c>
      <c r="AR63" s="369" t="str">
        <f t="shared" si="26"/>
        <v/>
      </c>
      <c r="AS63" s="369" t="str">
        <f t="shared" si="27"/>
        <v/>
      </c>
      <c r="AT63" s="369" t="str">
        <f t="shared" si="28"/>
        <v/>
      </c>
      <c r="AU63" s="369" t="str">
        <f t="shared" si="29"/>
        <v/>
      </c>
      <c r="AV63" s="369" t="str">
        <f t="shared" si="30"/>
        <v/>
      </c>
      <c r="AW63" s="369" t="str">
        <f t="shared" si="31"/>
        <v/>
      </c>
      <c r="AX63" s="369" t="str">
        <f t="shared" si="32"/>
        <v/>
      </c>
      <c r="AY63" s="369" t="str">
        <f t="shared" si="33"/>
        <v/>
      </c>
      <c r="BC63">
        <v>38</v>
      </c>
      <c r="BD63" t="s">
        <v>45</v>
      </c>
      <c r="BE63" s="338"/>
      <c r="BF63" s="338" t="s">
        <v>63</v>
      </c>
    </row>
    <row r="64" spans="1:58" ht="18.75" customHeight="1">
      <c r="A64" s="6">
        <f t="shared" si="34"/>
        <v>41</v>
      </c>
      <c r="B64" s="133">
        <v>41</v>
      </c>
      <c r="C64" s="134" t="str">
        <f>IF('2021バレーＢ表'!C54="","",IF('2021バレーＢ表'!N54=3,"（抹消）",IF('2021バレーＢ表'!N54=4,"（活動実績なし）",IF('2021バレーＢ表'!N54=5,"（異動）",IF('2021バレーＢ表'!N54=1,'2021バレーＢ表'!P54,'2021バレーＢ表'!C54)))))</f>
        <v/>
      </c>
      <c r="D64" s="142" t="str">
        <f>IF('2021バレーＢ表'!E54="","",'2021バレーＢ表'!E54)</f>
        <v/>
      </c>
      <c r="E64" s="368" t="s">
        <v>1</v>
      </c>
      <c r="F64" s="361" t="str">
        <f>IF('2021バレーＢ表'!J54="","",'2021バレーＢ表'!J54)</f>
        <v/>
      </c>
      <c r="G64" s="36"/>
      <c r="H64" s="37"/>
      <c r="I64" s="38"/>
      <c r="J64" s="39"/>
      <c r="K64" s="40"/>
      <c r="L64" s="40"/>
      <c r="M64" s="40"/>
      <c r="N64" s="40"/>
      <c r="O64" s="40"/>
      <c r="P64" s="323"/>
      <c r="Q64" s="146">
        <f t="shared" si="4"/>
        <v>0</v>
      </c>
      <c r="R64" s="147">
        <f t="shared" si="5"/>
        <v>0</v>
      </c>
      <c r="S64" s="332" t="str">
        <f>IF('2021バレーＢ表'!M54="","",'2021バレーＢ表'!M54)</f>
        <v/>
      </c>
      <c r="T64" s="342" t="str">
        <f>IF('2021バレーＢ表'!N54="","",'2021バレーＢ表'!N54)</f>
        <v/>
      </c>
      <c r="U64" s="333" t="str">
        <f>IF('2021バレーＢ表'!O54="","",'2021バレーＢ表'!O54)</f>
        <v/>
      </c>
      <c r="W64" s="369" t="str">
        <f>'2021バレーＢ表'!I54</f>
        <v/>
      </c>
      <c r="X64" s="369">
        <f t="shared" si="6"/>
        <v>0</v>
      </c>
      <c r="Y64" s="369">
        <f t="shared" si="7"/>
        <v>0</v>
      </c>
      <c r="Z64" s="369">
        <f t="shared" si="8"/>
        <v>0</v>
      </c>
      <c r="AA64" s="369">
        <f t="shared" si="9"/>
        <v>0</v>
      </c>
      <c r="AB64" s="369">
        <f t="shared" si="10"/>
        <v>0</v>
      </c>
      <c r="AC64" s="369">
        <f t="shared" si="11"/>
        <v>0</v>
      </c>
      <c r="AD64" s="369">
        <f t="shared" si="12"/>
        <v>0</v>
      </c>
      <c r="AE64" s="369" t="str">
        <f t="shared" si="13"/>
        <v/>
      </c>
      <c r="AF64" s="369" t="str">
        <f t="shared" si="14"/>
        <v/>
      </c>
      <c r="AG64" s="369" t="str">
        <f t="shared" si="15"/>
        <v/>
      </c>
      <c r="AH64" s="369" t="str">
        <f t="shared" si="16"/>
        <v/>
      </c>
      <c r="AI64" s="369" t="str">
        <f t="shared" si="17"/>
        <v/>
      </c>
      <c r="AJ64" s="369" t="str">
        <f t="shared" si="18"/>
        <v/>
      </c>
      <c r="AK64" s="369" t="str">
        <f t="shared" si="19"/>
        <v/>
      </c>
      <c r="AL64" s="369" t="str">
        <f t="shared" si="20"/>
        <v/>
      </c>
      <c r="AM64" s="369" t="str">
        <f t="shared" si="21"/>
        <v/>
      </c>
      <c r="AN64" s="369" t="str">
        <f t="shared" si="22"/>
        <v/>
      </c>
      <c r="AO64" s="369" t="str">
        <f t="shared" si="23"/>
        <v/>
      </c>
      <c r="AP64" s="369" t="str">
        <f t="shared" si="24"/>
        <v/>
      </c>
      <c r="AQ64" s="369" t="str">
        <f t="shared" si="25"/>
        <v/>
      </c>
      <c r="AR64" s="369" t="str">
        <f t="shared" si="26"/>
        <v/>
      </c>
      <c r="AS64" s="369" t="str">
        <f t="shared" si="27"/>
        <v/>
      </c>
      <c r="AT64" s="369" t="str">
        <f t="shared" si="28"/>
        <v/>
      </c>
      <c r="AU64" s="369" t="str">
        <f t="shared" si="29"/>
        <v/>
      </c>
      <c r="AV64" s="369" t="str">
        <f t="shared" si="30"/>
        <v/>
      </c>
      <c r="AW64" s="369" t="str">
        <f t="shared" si="31"/>
        <v/>
      </c>
      <c r="AX64" s="369" t="str">
        <f t="shared" si="32"/>
        <v/>
      </c>
      <c r="AY64" s="369" t="str">
        <f t="shared" si="33"/>
        <v/>
      </c>
      <c r="BC64">
        <v>39</v>
      </c>
      <c r="BD64" t="s">
        <v>46</v>
      </c>
      <c r="BE64" s="338"/>
      <c r="BF64" s="338" t="s">
        <v>63</v>
      </c>
    </row>
    <row r="65" spans="1:58" ht="18.75" customHeight="1">
      <c r="A65" s="6">
        <f t="shared" si="34"/>
        <v>42</v>
      </c>
      <c r="B65" s="136">
        <v>42</v>
      </c>
      <c r="C65" s="137" t="str">
        <f>IF('2021バレーＢ表'!C55="","",IF('2021バレーＢ表'!N55=3,"（抹消）",IF('2021バレーＢ表'!N55=4,"（活動実績なし）",IF('2021バレーＢ表'!N55=5,"（異動）",IF('2021バレーＢ表'!N55=1,'2021バレーＢ表'!P55,'2021バレーＢ表'!C55)))))</f>
        <v/>
      </c>
      <c r="D65" s="143" t="str">
        <f>IF('2021バレーＢ表'!E55="","",'2021バレーＢ表'!E55)</f>
        <v/>
      </c>
      <c r="E65" s="366" t="s">
        <v>1</v>
      </c>
      <c r="F65" s="362" t="str">
        <f>IF('2021バレーＢ表'!J55="","",'2021バレーＢ表'!J55)</f>
        <v/>
      </c>
      <c r="G65" s="41"/>
      <c r="H65" s="42"/>
      <c r="I65" s="43"/>
      <c r="J65" s="44"/>
      <c r="K65" s="45"/>
      <c r="L65" s="45"/>
      <c r="M65" s="45"/>
      <c r="N65" s="45"/>
      <c r="O65" s="45"/>
      <c r="P65" s="324"/>
      <c r="Q65" s="148">
        <f t="shared" si="4"/>
        <v>0</v>
      </c>
      <c r="R65" s="149">
        <f t="shared" si="5"/>
        <v>0</v>
      </c>
      <c r="S65" s="328" t="str">
        <f>IF('2021バレーＢ表'!M55="","",'2021バレーＢ表'!M55)</f>
        <v/>
      </c>
      <c r="T65" s="340" t="str">
        <f>IF('2021バレーＢ表'!N55="","",'2021バレーＢ表'!N55)</f>
        <v/>
      </c>
      <c r="U65" s="329" t="str">
        <f>IF('2021バレーＢ表'!O55="","",'2021バレーＢ表'!O55)</f>
        <v/>
      </c>
      <c r="W65" s="369" t="str">
        <f>'2021バレーＢ表'!I55</f>
        <v/>
      </c>
      <c r="X65" s="369">
        <f t="shared" si="6"/>
        <v>0</v>
      </c>
      <c r="Y65" s="369">
        <f t="shared" si="7"/>
        <v>0</v>
      </c>
      <c r="Z65" s="369">
        <f t="shared" si="8"/>
        <v>0</v>
      </c>
      <c r="AA65" s="369">
        <f t="shared" si="9"/>
        <v>0</v>
      </c>
      <c r="AB65" s="369">
        <f t="shared" si="10"/>
        <v>0</v>
      </c>
      <c r="AC65" s="369">
        <f t="shared" si="11"/>
        <v>0</v>
      </c>
      <c r="AD65" s="369">
        <f t="shared" si="12"/>
        <v>0</v>
      </c>
      <c r="AE65" s="369" t="str">
        <f t="shared" si="13"/>
        <v/>
      </c>
      <c r="AF65" s="369" t="str">
        <f t="shared" si="14"/>
        <v/>
      </c>
      <c r="AG65" s="369" t="str">
        <f t="shared" si="15"/>
        <v/>
      </c>
      <c r="AH65" s="369" t="str">
        <f t="shared" si="16"/>
        <v/>
      </c>
      <c r="AI65" s="369" t="str">
        <f t="shared" si="17"/>
        <v/>
      </c>
      <c r="AJ65" s="369" t="str">
        <f t="shared" si="18"/>
        <v/>
      </c>
      <c r="AK65" s="369" t="str">
        <f t="shared" si="19"/>
        <v/>
      </c>
      <c r="AL65" s="369" t="str">
        <f t="shared" si="20"/>
        <v/>
      </c>
      <c r="AM65" s="369" t="str">
        <f t="shared" si="21"/>
        <v/>
      </c>
      <c r="AN65" s="369" t="str">
        <f t="shared" si="22"/>
        <v/>
      </c>
      <c r="AO65" s="369" t="str">
        <f t="shared" si="23"/>
        <v/>
      </c>
      <c r="AP65" s="369" t="str">
        <f t="shared" si="24"/>
        <v/>
      </c>
      <c r="AQ65" s="369" t="str">
        <f t="shared" si="25"/>
        <v/>
      </c>
      <c r="AR65" s="369" t="str">
        <f t="shared" si="26"/>
        <v/>
      </c>
      <c r="AS65" s="369" t="str">
        <f t="shared" si="27"/>
        <v/>
      </c>
      <c r="AT65" s="369" t="str">
        <f t="shared" si="28"/>
        <v/>
      </c>
      <c r="AU65" s="369" t="str">
        <f t="shared" si="29"/>
        <v/>
      </c>
      <c r="AV65" s="369" t="str">
        <f t="shared" si="30"/>
        <v/>
      </c>
      <c r="AW65" s="369" t="str">
        <f t="shared" si="31"/>
        <v/>
      </c>
      <c r="AX65" s="369" t="str">
        <f t="shared" si="32"/>
        <v/>
      </c>
      <c r="AY65" s="369" t="str">
        <f t="shared" si="33"/>
        <v/>
      </c>
      <c r="BC65">
        <v>40</v>
      </c>
      <c r="BD65" t="s">
        <v>47</v>
      </c>
      <c r="BE65" s="338"/>
      <c r="BF65" s="338" t="s">
        <v>63</v>
      </c>
    </row>
    <row r="66" spans="1:58" ht="18.75" customHeight="1">
      <c r="A66" s="6">
        <f t="shared" si="34"/>
        <v>43</v>
      </c>
      <c r="B66" s="136">
        <v>43</v>
      </c>
      <c r="C66" s="137" t="str">
        <f>IF('2021バレーＢ表'!C56="","",IF('2021バレーＢ表'!N56=3,"（抹消）",IF('2021バレーＢ表'!N56=4,"（活動実績なし）",IF('2021バレーＢ表'!N56=5,"（異動）",IF('2021バレーＢ表'!N56=1,'2021バレーＢ表'!P56,'2021バレーＢ表'!C56)))))</f>
        <v/>
      </c>
      <c r="D66" s="143" t="str">
        <f>IF('2021バレーＢ表'!E56="","",'2021バレーＢ表'!E56)</f>
        <v/>
      </c>
      <c r="E66" s="366" t="s">
        <v>1</v>
      </c>
      <c r="F66" s="362" t="str">
        <f>IF('2021バレーＢ表'!J56="","",'2021バレーＢ表'!J56)</f>
        <v/>
      </c>
      <c r="G66" s="41"/>
      <c r="H66" s="42"/>
      <c r="I66" s="43"/>
      <c r="J66" s="44"/>
      <c r="K66" s="45"/>
      <c r="L66" s="45"/>
      <c r="M66" s="45"/>
      <c r="N66" s="45"/>
      <c r="O66" s="45"/>
      <c r="P66" s="324"/>
      <c r="Q66" s="148">
        <f t="shared" si="4"/>
        <v>0</v>
      </c>
      <c r="R66" s="149">
        <f t="shared" si="5"/>
        <v>0</v>
      </c>
      <c r="S66" s="328" t="str">
        <f>IF('2021バレーＢ表'!M56="","",'2021バレーＢ表'!M56)</f>
        <v/>
      </c>
      <c r="T66" s="340" t="str">
        <f>IF('2021バレーＢ表'!N56="","",'2021バレーＢ表'!N56)</f>
        <v/>
      </c>
      <c r="U66" s="329" t="str">
        <f>IF('2021バレーＢ表'!O56="","",'2021バレーＢ表'!O56)</f>
        <v/>
      </c>
      <c r="W66" s="369" t="str">
        <f>'2021バレーＢ表'!I56</f>
        <v/>
      </c>
      <c r="X66" s="369">
        <f t="shared" si="6"/>
        <v>0</v>
      </c>
      <c r="Y66" s="369">
        <f t="shared" si="7"/>
        <v>0</v>
      </c>
      <c r="Z66" s="369">
        <f t="shared" si="8"/>
        <v>0</v>
      </c>
      <c r="AA66" s="369">
        <f t="shared" si="9"/>
        <v>0</v>
      </c>
      <c r="AB66" s="369">
        <f t="shared" si="10"/>
        <v>0</v>
      </c>
      <c r="AC66" s="369">
        <f t="shared" si="11"/>
        <v>0</v>
      </c>
      <c r="AD66" s="369">
        <f t="shared" si="12"/>
        <v>0</v>
      </c>
      <c r="AE66" s="369" t="str">
        <f t="shared" si="13"/>
        <v/>
      </c>
      <c r="AF66" s="369" t="str">
        <f t="shared" si="14"/>
        <v/>
      </c>
      <c r="AG66" s="369" t="str">
        <f t="shared" si="15"/>
        <v/>
      </c>
      <c r="AH66" s="369" t="str">
        <f t="shared" si="16"/>
        <v/>
      </c>
      <c r="AI66" s="369" t="str">
        <f t="shared" si="17"/>
        <v/>
      </c>
      <c r="AJ66" s="369" t="str">
        <f t="shared" si="18"/>
        <v/>
      </c>
      <c r="AK66" s="369" t="str">
        <f t="shared" si="19"/>
        <v/>
      </c>
      <c r="AL66" s="369" t="str">
        <f t="shared" si="20"/>
        <v/>
      </c>
      <c r="AM66" s="369" t="str">
        <f t="shared" si="21"/>
        <v/>
      </c>
      <c r="AN66" s="369" t="str">
        <f t="shared" si="22"/>
        <v/>
      </c>
      <c r="AO66" s="369" t="str">
        <f t="shared" si="23"/>
        <v/>
      </c>
      <c r="AP66" s="369" t="str">
        <f t="shared" si="24"/>
        <v/>
      </c>
      <c r="AQ66" s="369" t="str">
        <f t="shared" si="25"/>
        <v/>
      </c>
      <c r="AR66" s="369" t="str">
        <f t="shared" si="26"/>
        <v/>
      </c>
      <c r="AS66" s="369" t="str">
        <f t="shared" si="27"/>
        <v/>
      </c>
      <c r="AT66" s="369" t="str">
        <f t="shared" si="28"/>
        <v/>
      </c>
      <c r="AU66" s="369" t="str">
        <f t="shared" si="29"/>
        <v/>
      </c>
      <c r="AV66" s="369" t="str">
        <f t="shared" si="30"/>
        <v/>
      </c>
      <c r="AW66" s="369" t="str">
        <f t="shared" si="31"/>
        <v/>
      </c>
      <c r="AX66" s="369" t="str">
        <f t="shared" si="32"/>
        <v/>
      </c>
      <c r="AY66" s="369" t="str">
        <f t="shared" si="33"/>
        <v/>
      </c>
      <c r="BC66">
        <v>41</v>
      </c>
      <c r="BD66" t="s">
        <v>48</v>
      </c>
      <c r="BE66" s="338"/>
      <c r="BF66" s="338" t="s">
        <v>63</v>
      </c>
    </row>
    <row r="67" spans="1:58" ht="18.75" customHeight="1">
      <c r="A67" s="6">
        <f t="shared" si="34"/>
        <v>44</v>
      </c>
      <c r="B67" s="136">
        <v>44</v>
      </c>
      <c r="C67" s="137" t="str">
        <f>IF('2021バレーＢ表'!C57="","",IF('2021バレーＢ表'!N57=3,"（抹消）",IF('2021バレーＢ表'!N57=4,"（活動実績なし）",IF('2021バレーＢ表'!N57=5,"（異動）",IF('2021バレーＢ表'!N57=1,'2021バレーＢ表'!P57,'2021バレーＢ表'!C57)))))</f>
        <v/>
      </c>
      <c r="D67" s="144" t="str">
        <f>IF('2021バレーＢ表'!E57="","",'2021バレーＢ表'!E57)</f>
        <v/>
      </c>
      <c r="E67" s="366" t="s">
        <v>1</v>
      </c>
      <c r="F67" s="362" t="str">
        <f>IF('2021バレーＢ表'!J57="","",'2021バレーＢ表'!J57)</f>
        <v/>
      </c>
      <c r="G67" s="41"/>
      <c r="H67" s="42"/>
      <c r="I67" s="43"/>
      <c r="J67" s="44"/>
      <c r="K67" s="45"/>
      <c r="L67" s="45"/>
      <c r="M67" s="45"/>
      <c r="N67" s="45"/>
      <c r="O67" s="45"/>
      <c r="P67" s="324"/>
      <c r="Q67" s="148">
        <f t="shared" si="4"/>
        <v>0</v>
      </c>
      <c r="R67" s="149">
        <f t="shared" si="5"/>
        <v>0</v>
      </c>
      <c r="S67" s="328" t="str">
        <f>IF('2021バレーＢ表'!M57="","",'2021バレーＢ表'!M57)</f>
        <v/>
      </c>
      <c r="T67" s="340" t="str">
        <f>IF('2021バレーＢ表'!N57="","",'2021バレーＢ表'!N57)</f>
        <v/>
      </c>
      <c r="U67" s="329" t="str">
        <f>IF('2021バレーＢ表'!O57="","",'2021バレーＢ表'!O57)</f>
        <v/>
      </c>
      <c r="W67" s="369" t="str">
        <f>'2021バレーＢ表'!I57</f>
        <v/>
      </c>
      <c r="X67" s="369">
        <f t="shared" si="6"/>
        <v>0</v>
      </c>
      <c r="Y67" s="369">
        <f t="shared" si="7"/>
        <v>0</v>
      </c>
      <c r="Z67" s="369">
        <f t="shared" si="8"/>
        <v>0</v>
      </c>
      <c r="AA67" s="369">
        <f t="shared" si="9"/>
        <v>0</v>
      </c>
      <c r="AB67" s="369">
        <f t="shared" si="10"/>
        <v>0</v>
      </c>
      <c r="AC67" s="369">
        <f t="shared" si="11"/>
        <v>0</v>
      </c>
      <c r="AD67" s="369">
        <f t="shared" si="12"/>
        <v>0</v>
      </c>
      <c r="AE67" s="369" t="str">
        <f t="shared" si="13"/>
        <v/>
      </c>
      <c r="AF67" s="369" t="str">
        <f t="shared" si="14"/>
        <v/>
      </c>
      <c r="AG67" s="369" t="str">
        <f t="shared" si="15"/>
        <v/>
      </c>
      <c r="AH67" s="369" t="str">
        <f t="shared" si="16"/>
        <v/>
      </c>
      <c r="AI67" s="369" t="str">
        <f t="shared" si="17"/>
        <v/>
      </c>
      <c r="AJ67" s="369" t="str">
        <f t="shared" si="18"/>
        <v/>
      </c>
      <c r="AK67" s="369" t="str">
        <f t="shared" si="19"/>
        <v/>
      </c>
      <c r="AL67" s="369" t="str">
        <f t="shared" si="20"/>
        <v/>
      </c>
      <c r="AM67" s="369" t="str">
        <f t="shared" si="21"/>
        <v/>
      </c>
      <c r="AN67" s="369" t="str">
        <f t="shared" si="22"/>
        <v/>
      </c>
      <c r="AO67" s="369" t="str">
        <f t="shared" si="23"/>
        <v/>
      </c>
      <c r="AP67" s="369" t="str">
        <f t="shared" si="24"/>
        <v/>
      </c>
      <c r="AQ67" s="369" t="str">
        <f t="shared" si="25"/>
        <v/>
      </c>
      <c r="AR67" s="369" t="str">
        <f t="shared" si="26"/>
        <v/>
      </c>
      <c r="AS67" s="369" t="str">
        <f t="shared" si="27"/>
        <v/>
      </c>
      <c r="AT67" s="369" t="str">
        <f t="shared" si="28"/>
        <v/>
      </c>
      <c r="AU67" s="369" t="str">
        <f t="shared" si="29"/>
        <v/>
      </c>
      <c r="AV67" s="369" t="str">
        <f t="shared" si="30"/>
        <v/>
      </c>
      <c r="AW67" s="369" t="str">
        <f t="shared" si="31"/>
        <v/>
      </c>
      <c r="AX67" s="369" t="str">
        <f t="shared" si="32"/>
        <v/>
      </c>
      <c r="AY67" s="369" t="str">
        <f t="shared" si="33"/>
        <v/>
      </c>
      <c r="BC67">
        <v>42</v>
      </c>
      <c r="BD67" t="s">
        <v>49</v>
      </c>
      <c r="BE67" s="338"/>
      <c r="BF67" s="338" t="s">
        <v>63</v>
      </c>
    </row>
    <row r="68" spans="1:58" ht="18.75" customHeight="1">
      <c r="A68" s="6">
        <f t="shared" si="34"/>
        <v>45</v>
      </c>
      <c r="B68" s="136">
        <v>45</v>
      </c>
      <c r="C68" s="137" t="str">
        <f>IF('2021バレーＢ表'!C58="","",IF('2021バレーＢ表'!N58=3,"（抹消）",IF('2021バレーＢ表'!N58=4,"（活動実績なし）",IF('2021バレーＢ表'!N58=5,"（異動）",IF('2021バレーＢ表'!N58=1,'2021バレーＢ表'!P58,'2021バレーＢ表'!C58)))))</f>
        <v/>
      </c>
      <c r="D68" s="144" t="str">
        <f>IF('2021バレーＢ表'!E58="","",'2021バレーＢ表'!E58)</f>
        <v/>
      </c>
      <c r="E68" s="366" t="s">
        <v>1</v>
      </c>
      <c r="F68" s="362" t="str">
        <f>IF('2021バレーＢ表'!J58="","",'2021バレーＢ表'!J58)</f>
        <v/>
      </c>
      <c r="G68" s="41"/>
      <c r="H68" s="42"/>
      <c r="I68" s="43"/>
      <c r="J68" s="44"/>
      <c r="K68" s="45"/>
      <c r="L68" s="45"/>
      <c r="M68" s="45"/>
      <c r="N68" s="45"/>
      <c r="O68" s="45"/>
      <c r="P68" s="324"/>
      <c r="Q68" s="148">
        <f t="shared" si="4"/>
        <v>0</v>
      </c>
      <c r="R68" s="149">
        <f t="shared" si="5"/>
        <v>0</v>
      </c>
      <c r="S68" s="328" t="str">
        <f>IF('2021バレーＢ表'!M58="","",'2021バレーＢ表'!M58)</f>
        <v/>
      </c>
      <c r="T68" s="340" t="str">
        <f>IF('2021バレーＢ表'!N58="","",'2021バレーＢ表'!N58)</f>
        <v/>
      </c>
      <c r="U68" s="329" t="str">
        <f>IF('2021バレーＢ表'!O58="","",'2021バレーＢ表'!O58)</f>
        <v/>
      </c>
      <c r="W68" s="369" t="str">
        <f>'2021バレーＢ表'!I58</f>
        <v/>
      </c>
      <c r="X68" s="369">
        <f t="shared" si="6"/>
        <v>0</v>
      </c>
      <c r="Y68" s="369">
        <f t="shared" si="7"/>
        <v>0</v>
      </c>
      <c r="Z68" s="369">
        <f t="shared" si="8"/>
        <v>0</v>
      </c>
      <c r="AA68" s="369">
        <f t="shared" si="9"/>
        <v>0</v>
      </c>
      <c r="AB68" s="369">
        <f t="shared" si="10"/>
        <v>0</v>
      </c>
      <c r="AC68" s="369">
        <f t="shared" si="11"/>
        <v>0</v>
      </c>
      <c r="AD68" s="369">
        <f t="shared" si="12"/>
        <v>0</v>
      </c>
      <c r="AE68" s="369" t="str">
        <f t="shared" si="13"/>
        <v/>
      </c>
      <c r="AF68" s="369" t="str">
        <f t="shared" si="14"/>
        <v/>
      </c>
      <c r="AG68" s="369" t="str">
        <f t="shared" si="15"/>
        <v/>
      </c>
      <c r="AH68" s="369" t="str">
        <f t="shared" si="16"/>
        <v/>
      </c>
      <c r="AI68" s="369" t="str">
        <f t="shared" si="17"/>
        <v/>
      </c>
      <c r="AJ68" s="369" t="str">
        <f t="shared" si="18"/>
        <v/>
      </c>
      <c r="AK68" s="369" t="str">
        <f t="shared" si="19"/>
        <v/>
      </c>
      <c r="AL68" s="369" t="str">
        <f t="shared" si="20"/>
        <v/>
      </c>
      <c r="AM68" s="369" t="str">
        <f t="shared" si="21"/>
        <v/>
      </c>
      <c r="AN68" s="369" t="str">
        <f t="shared" si="22"/>
        <v/>
      </c>
      <c r="AO68" s="369" t="str">
        <f t="shared" si="23"/>
        <v/>
      </c>
      <c r="AP68" s="369" t="str">
        <f t="shared" si="24"/>
        <v/>
      </c>
      <c r="AQ68" s="369" t="str">
        <f t="shared" si="25"/>
        <v/>
      </c>
      <c r="AR68" s="369" t="str">
        <f t="shared" si="26"/>
        <v/>
      </c>
      <c r="AS68" s="369" t="str">
        <f t="shared" si="27"/>
        <v/>
      </c>
      <c r="AT68" s="369" t="str">
        <f t="shared" si="28"/>
        <v/>
      </c>
      <c r="AU68" s="369" t="str">
        <f t="shared" si="29"/>
        <v/>
      </c>
      <c r="AV68" s="369" t="str">
        <f t="shared" si="30"/>
        <v/>
      </c>
      <c r="AW68" s="369" t="str">
        <f t="shared" si="31"/>
        <v/>
      </c>
      <c r="AX68" s="369" t="str">
        <f t="shared" si="32"/>
        <v/>
      </c>
      <c r="AY68" s="369" t="str">
        <f t="shared" si="33"/>
        <v/>
      </c>
      <c r="BC68">
        <v>43</v>
      </c>
      <c r="BD68" t="s">
        <v>50</v>
      </c>
      <c r="BE68" s="338"/>
      <c r="BF68" s="338" t="s">
        <v>63</v>
      </c>
    </row>
    <row r="69" spans="1:58" ht="18.75" customHeight="1">
      <c r="A69" s="6">
        <f t="shared" si="34"/>
        <v>46</v>
      </c>
      <c r="B69" s="136">
        <v>46</v>
      </c>
      <c r="C69" s="137" t="str">
        <f>IF('2021バレーＢ表'!C59="","",IF('2021バレーＢ表'!N59=3,"（抹消）",IF('2021バレーＢ表'!N59=4,"（活動実績なし）",IF('2021バレーＢ表'!N59=5,"（異動）",IF('2021バレーＢ表'!N59=1,'2021バレーＢ表'!P59,'2021バレーＢ表'!C59)))))</f>
        <v/>
      </c>
      <c r="D69" s="144" t="str">
        <f>IF('2021バレーＢ表'!E59="","",'2021バレーＢ表'!E59)</f>
        <v/>
      </c>
      <c r="E69" s="366" t="s">
        <v>1</v>
      </c>
      <c r="F69" s="362" t="str">
        <f>IF('2021バレーＢ表'!J59="","",'2021バレーＢ表'!J59)</f>
        <v/>
      </c>
      <c r="G69" s="41"/>
      <c r="H69" s="42"/>
      <c r="I69" s="43"/>
      <c r="J69" s="44"/>
      <c r="K69" s="45"/>
      <c r="L69" s="45"/>
      <c r="M69" s="45"/>
      <c r="N69" s="45"/>
      <c r="O69" s="45"/>
      <c r="P69" s="324"/>
      <c r="Q69" s="148">
        <f t="shared" si="4"/>
        <v>0</v>
      </c>
      <c r="R69" s="149">
        <f t="shared" si="5"/>
        <v>0</v>
      </c>
      <c r="S69" s="328" t="str">
        <f>IF('2021バレーＢ表'!M59="","",'2021バレーＢ表'!M59)</f>
        <v/>
      </c>
      <c r="T69" s="340" t="str">
        <f>IF('2021バレーＢ表'!N59="","",'2021バレーＢ表'!N59)</f>
        <v/>
      </c>
      <c r="U69" s="329" t="str">
        <f>IF('2021バレーＢ表'!O59="","",'2021バレーＢ表'!O59)</f>
        <v/>
      </c>
      <c r="W69" s="369" t="str">
        <f>'2021バレーＢ表'!I59</f>
        <v/>
      </c>
      <c r="X69" s="369">
        <f t="shared" si="6"/>
        <v>0</v>
      </c>
      <c r="Y69" s="369">
        <f t="shared" si="7"/>
        <v>0</v>
      </c>
      <c r="Z69" s="369">
        <f t="shared" si="8"/>
        <v>0</v>
      </c>
      <c r="AA69" s="369">
        <f t="shared" si="9"/>
        <v>0</v>
      </c>
      <c r="AB69" s="369">
        <f t="shared" si="10"/>
        <v>0</v>
      </c>
      <c r="AC69" s="369">
        <f t="shared" si="11"/>
        <v>0</v>
      </c>
      <c r="AD69" s="369">
        <f t="shared" si="12"/>
        <v>0</v>
      </c>
      <c r="AE69" s="369" t="str">
        <f t="shared" si="13"/>
        <v/>
      </c>
      <c r="AF69" s="369" t="str">
        <f t="shared" si="14"/>
        <v/>
      </c>
      <c r="AG69" s="369" t="str">
        <f t="shared" si="15"/>
        <v/>
      </c>
      <c r="AH69" s="369" t="str">
        <f t="shared" si="16"/>
        <v/>
      </c>
      <c r="AI69" s="369" t="str">
        <f t="shared" si="17"/>
        <v/>
      </c>
      <c r="AJ69" s="369" t="str">
        <f t="shared" si="18"/>
        <v/>
      </c>
      <c r="AK69" s="369" t="str">
        <f t="shared" si="19"/>
        <v/>
      </c>
      <c r="AL69" s="369" t="str">
        <f t="shared" si="20"/>
        <v/>
      </c>
      <c r="AM69" s="369" t="str">
        <f t="shared" si="21"/>
        <v/>
      </c>
      <c r="AN69" s="369" t="str">
        <f t="shared" si="22"/>
        <v/>
      </c>
      <c r="AO69" s="369" t="str">
        <f t="shared" si="23"/>
        <v/>
      </c>
      <c r="AP69" s="369" t="str">
        <f t="shared" si="24"/>
        <v/>
      </c>
      <c r="AQ69" s="369" t="str">
        <f t="shared" si="25"/>
        <v/>
      </c>
      <c r="AR69" s="369" t="str">
        <f t="shared" si="26"/>
        <v/>
      </c>
      <c r="AS69" s="369" t="str">
        <f t="shared" si="27"/>
        <v/>
      </c>
      <c r="AT69" s="369" t="str">
        <f t="shared" si="28"/>
        <v/>
      </c>
      <c r="AU69" s="369" t="str">
        <f t="shared" si="29"/>
        <v/>
      </c>
      <c r="AV69" s="369" t="str">
        <f t="shared" si="30"/>
        <v/>
      </c>
      <c r="AW69" s="369" t="str">
        <f t="shared" si="31"/>
        <v/>
      </c>
      <c r="AX69" s="369" t="str">
        <f t="shared" si="32"/>
        <v/>
      </c>
      <c r="AY69" s="369" t="str">
        <f t="shared" si="33"/>
        <v/>
      </c>
      <c r="BC69">
        <v>44</v>
      </c>
      <c r="BD69" t="s">
        <v>51</v>
      </c>
      <c r="BE69" s="338"/>
      <c r="BF69" s="338" t="s">
        <v>63</v>
      </c>
    </row>
    <row r="70" spans="1:58" ht="18.75" customHeight="1">
      <c r="A70" s="6">
        <f t="shared" si="34"/>
        <v>47</v>
      </c>
      <c r="B70" s="136">
        <v>47</v>
      </c>
      <c r="C70" s="137" t="str">
        <f>IF('2021バレーＢ表'!C60="","",IF('2021バレーＢ表'!N60=3,"（抹消）",IF('2021バレーＢ表'!N60=4,"（活動実績なし）",IF('2021バレーＢ表'!N60=5,"（異動）",IF('2021バレーＢ表'!N60=1,'2021バレーＢ表'!P60,'2021バレーＢ表'!C60)))))</f>
        <v/>
      </c>
      <c r="D70" s="144" t="str">
        <f>IF('2021バレーＢ表'!E60="","",'2021バレーＢ表'!E60)</f>
        <v/>
      </c>
      <c r="E70" s="366" t="s">
        <v>1</v>
      </c>
      <c r="F70" s="362" t="str">
        <f>IF('2021バレーＢ表'!J60="","",'2021バレーＢ表'!J60)</f>
        <v/>
      </c>
      <c r="G70" s="41"/>
      <c r="H70" s="42"/>
      <c r="I70" s="43"/>
      <c r="J70" s="44"/>
      <c r="K70" s="45"/>
      <c r="L70" s="45"/>
      <c r="M70" s="45"/>
      <c r="N70" s="45"/>
      <c r="O70" s="45"/>
      <c r="P70" s="324"/>
      <c r="Q70" s="148">
        <f t="shared" si="4"/>
        <v>0</v>
      </c>
      <c r="R70" s="149">
        <f t="shared" si="5"/>
        <v>0</v>
      </c>
      <c r="S70" s="328" t="str">
        <f>IF('2021バレーＢ表'!M60="","",'2021バレーＢ表'!M60)</f>
        <v/>
      </c>
      <c r="T70" s="340" t="str">
        <f>IF('2021バレーＢ表'!N60="","",'2021バレーＢ表'!N60)</f>
        <v/>
      </c>
      <c r="U70" s="329" t="str">
        <f>IF('2021バレーＢ表'!O60="","",'2021バレーＢ表'!O60)</f>
        <v/>
      </c>
      <c r="W70" s="369" t="str">
        <f>'2021バレーＢ表'!I60</f>
        <v/>
      </c>
      <c r="X70" s="369">
        <f t="shared" si="6"/>
        <v>0</v>
      </c>
      <c r="Y70" s="369">
        <f t="shared" si="7"/>
        <v>0</v>
      </c>
      <c r="Z70" s="369">
        <f t="shared" si="8"/>
        <v>0</v>
      </c>
      <c r="AA70" s="369">
        <f t="shared" si="9"/>
        <v>0</v>
      </c>
      <c r="AB70" s="369">
        <f t="shared" si="10"/>
        <v>0</v>
      </c>
      <c r="AC70" s="369">
        <f t="shared" si="11"/>
        <v>0</v>
      </c>
      <c r="AD70" s="369">
        <f t="shared" si="12"/>
        <v>0</v>
      </c>
      <c r="AE70" s="369" t="str">
        <f t="shared" si="13"/>
        <v/>
      </c>
      <c r="AF70" s="369" t="str">
        <f t="shared" si="14"/>
        <v/>
      </c>
      <c r="AG70" s="369" t="str">
        <f t="shared" si="15"/>
        <v/>
      </c>
      <c r="AH70" s="369" t="str">
        <f t="shared" si="16"/>
        <v/>
      </c>
      <c r="AI70" s="369" t="str">
        <f t="shared" si="17"/>
        <v/>
      </c>
      <c r="AJ70" s="369" t="str">
        <f t="shared" si="18"/>
        <v/>
      </c>
      <c r="AK70" s="369" t="str">
        <f t="shared" si="19"/>
        <v/>
      </c>
      <c r="AL70" s="369" t="str">
        <f t="shared" si="20"/>
        <v/>
      </c>
      <c r="AM70" s="369" t="str">
        <f t="shared" si="21"/>
        <v/>
      </c>
      <c r="AN70" s="369" t="str">
        <f t="shared" si="22"/>
        <v/>
      </c>
      <c r="AO70" s="369" t="str">
        <f t="shared" si="23"/>
        <v/>
      </c>
      <c r="AP70" s="369" t="str">
        <f t="shared" si="24"/>
        <v/>
      </c>
      <c r="AQ70" s="369" t="str">
        <f t="shared" si="25"/>
        <v/>
      </c>
      <c r="AR70" s="369" t="str">
        <f t="shared" si="26"/>
        <v/>
      </c>
      <c r="AS70" s="369" t="str">
        <f t="shared" si="27"/>
        <v/>
      </c>
      <c r="AT70" s="369" t="str">
        <f t="shared" si="28"/>
        <v/>
      </c>
      <c r="AU70" s="369" t="str">
        <f t="shared" si="29"/>
        <v/>
      </c>
      <c r="AV70" s="369" t="str">
        <f t="shared" si="30"/>
        <v/>
      </c>
      <c r="AW70" s="369" t="str">
        <f t="shared" si="31"/>
        <v/>
      </c>
      <c r="AX70" s="369" t="str">
        <f t="shared" si="32"/>
        <v/>
      </c>
      <c r="AY70" s="369" t="str">
        <f t="shared" si="33"/>
        <v/>
      </c>
      <c r="BC70">
        <v>45</v>
      </c>
      <c r="BD70" t="s">
        <v>52</v>
      </c>
      <c r="BE70" s="338"/>
      <c r="BF70" s="338" t="s">
        <v>63</v>
      </c>
    </row>
    <row r="71" spans="1:58" ht="18.75" customHeight="1">
      <c r="A71" s="6">
        <f t="shared" si="34"/>
        <v>48</v>
      </c>
      <c r="B71" s="136">
        <v>48</v>
      </c>
      <c r="C71" s="137" t="str">
        <f>IF('2021バレーＢ表'!C61="","",IF('2021バレーＢ表'!N61=3,"（抹消）",IF('2021バレーＢ表'!N61=4,"（活動実績なし）",IF('2021バレーＢ表'!N61=5,"（異動）",IF('2021バレーＢ表'!N61=1,'2021バレーＢ表'!P61,'2021バレーＢ表'!C61)))))</f>
        <v/>
      </c>
      <c r="D71" s="144" t="str">
        <f>IF('2021バレーＢ表'!E61="","",'2021バレーＢ表'!E61)</f>
        <v/>
      </c>
      <c r="E71" s="366" t="s">
        <v>1</v>
      </c>
      <c r="F71" s="362" t="str">
        <f>IF('2021バレーＢ表'!J61="","",'2021バレーＢ表'!J61)</f>
        <v/>
      </c>
      <c r="G71" s="41"/>
      <c r="H71" s="42"/>
      <c r="I71" s="43"/>
      <c r="J71" s="44"/>
      <c r="K71" s="45"/>
      <c r="L71" s="45"/>
      <c r="M71" s="45"/>
      <c r="N71" s="45"/>
      <c r="O71" s="45"/>
      <c r="P71" s="324"/>
      <c r="Q71" s="148">
        <f t="shared" si="4"/>
        <v>0</v>
      </c>
      <c r="R71" s="149">
        <f t="shared" si="5"/>
        <v>0</v>
      </c>
      <c r="S71" s="328" t="str">
        <f>IF('2021バレーＢ表'!M61="","",'2021バレーＢ表'!M61)</f>
        <v/>
      </c>
      <c r="T71" s="340" t="str">
        <f>IF('2021バレーＢ表'!N61="","",'2021バレーＢ表'!N61)</f>
        <v/>
      </c>
      <c r="U71" s="329" t="str">
        <f>IF('2021バレーＢ表'!O61="","",'2021バレーＢ表'!O61)</f>
        <v/>
      </c>
      <c r="W71" s="369" t="str">
        <f>'2021バレーＢ表'!I61</f>
        <v/>
      </c>
      <c r="X71" s="369">
        <f t="shared" si="6"/>
        <v>0</v>
      </c>
      <c r="Y71" s="369">
        <f t="shared" si="7"/>
        <v>0</v>
      </c>
      <c r="Z71" s="369">
        <f t="shared" si="8"/>
        <v>0</v>
      </c>
      <c r="AA71" s="369">
        <f t="shared" si="9"/>
        <v>0</v>
      </c>
      <c r="AB71" s="369">
        <f t="shared" si="10"/>
        <v>0</v>
      </c>
      <c r="AC71" s="369">
        <f t="shared" si="11"/>
        <v>0</v>
      </c>
      <c r="AD71" s="369">
        <f t="shared" si="12"/>
        <v>0</v>
      </c>
      <c r="AE71" s="369" t="str">
        <f t="shared" si="13"/>
        <v/>
      </c>
      <c r="AF71" s="369" t="str">
        <f t="shared" si="14"/>
        <v/>
      </c>
      <c r="AG71" s="369" t="str">
        <f t="shared" si="15"/>
        <v/>
      </c>
      <c r="AH71" s="369" t="str">
        <f t="shared" si="16"/>
        <v/>
      </c>
      <c r="AI71" s="369" t="str">
        <f t="shared" si="17"/>
        <v/>
      </c>
      <c r="AJ71" s="369" t="str">
        <f t="shared" si="18"/>
        <v/>
      </c>
      <c r="AK71" s="369" t="str">
        <f t="shared" si="19"/>
        <v/>
      </c>
      <c r="AL71" s="369" t="str">
        <f t="shared" si="20"/>
        <v/>
      </c>
      <c r="AM71" s="369" t="str">
        <f t="shared" si="21"/>
        <v/>
      </c>
      <c r="AN71" s="369" t="str">
        <f t="shared" si="22"/>
        <v/>
      </c>
      <c r="AO71" s="369" t="str">
        <f t="shared" si="23"/>
        <v/>
      </c>
      <c r="AP71" s="369" t="str">
        <f t="shared" si="24"/>
        <v/>
      </c>
      <c r="AQ71" s="369" t="str">
        <f t="shared" si="25"/>
        <v/>
      </c>
      <c r="AR71" s="369" t="str">
        <f t="shared" si="26"/>
        <v/>
      </c>
      <c r="AS71" s="369" t="str">
        <f t="shared" si="27"/>
        <v/>
      </c>
      <c r="AT71" s="369" t="str">
        <f t="shared" si="28"/>
        <v/>
      </c>
      <c r="AU71" s="369" t="str">
        <f t="shared" si="29"/>
        <v/>
      </c>
      <c r="AV71" s="369" t="str">
        <f t="shared" si="30"/>
        <v/>
      </c>
      <c r="AW71" s="369" t="str">
        <f t="shared" si="31"/>
        <v/>
      </c>
      <c r="AX71" s="369" t="str">
        <f t="shared" si="32"/>
        <v/>
      </c>
      <c r="AY71" s="369" t="str">
        <f t="shared" si="33"/>
        <v/>
      </c>
      <c r="BC71">
        <v>46</v>
      </c>
      <c r="BD71" t="s">
        <v>53</v>
      </c>
      <c r="BE71" s="338"/>
      <c r="BF71" s="338" t="s">
        <v>63</v>
      </c>
    </row>
    <row r="72" spans="1:58" ht="18.75" customHeight="1">
      <c r="A72" s="6">
        <f t="shared" si="34"/>
        <v>49</v>
      </c>
      <c r="B72" s="136">
        <v>49</v>
      </c>
      <c r="C72" s="137" t="str">
        <f>IF('2021バレーＢ表'!C62="","",IF('2021バレーＢ表'!N62=3,"（抹消）",IF('2021バレーＢ表'!N62=4,"（活動実績なし）",IF('2021バレーＢ表'!N62=5,"（異動）",IF('2021バレーＢ表'!N62=1,'2021バレーＢ表'!P62,'2021バレーＢ表'!C62)))))</f>
        <v/>
      </c>
      <c r="D72" s="144" t="str">
        <f>IF('2021バレーＢ表'!E62="","",'2021バレーＢ表'!E62)</f>
        <v/>
      </c>
      <c r="E72" s="366" t="s">
        <v>1</v>
      </c>
      <c r="F72" s="362" t="str">
        <f>IF('2021バレーＢ表'!J62="","",'2021バレーＢ表'!J62)</f>
        <v/>
      </c>
      <c r="G72" s="41"/>
      <c r="H72" s="42"/>
      <c r="I72" s="43"/>
      <c r="J72" s="44"/>
      <c r="K72" s="45"/>
      <c r="L72" s="45"/>
      <c r="M72" s="45"/>
      <c r="N72" s="45"/>
      <c r="O72" s="45"/>
      <c r="P72" s="324"/>
      <c r="Q72" s="148">
        <f t="shared" si="4"/>
        <v>0</v>
      </c>
      <c r="R72" s="149">
        <f t="shared" si="5"/>
        <v>0</v>
      </c>
      <c r="S72" s="328" t="str">
        <f>IF('2021バレーＢ表'!M62="","",'2021バレーＢ表'!M62)</f>
        <v/>
      </c>
      <c r="T72" s="340" t="str">
        <f>IF('2021バレーＢ表'!N62="","",'2021バレーＢ表'!N62)</f>
        <v/>
      </c>
      <c r="U72" s="329" t="str">
        <f>IF('2021バレーＢ表'!O62="","",'2021バレーＢ表'!O62)</f>
        <v/>
      </c>
      <c r="W72" s="369" t="str">
        <f>'2021バレーＢ表'!I62</f>
        <v/>
      </c>
      <c r="X72" s="369">
        <f t="shared" si="6"/>
        <v>0</v>
      </c>
      <c r="Y72" s="369">
        <f t="shared" si="7"/>
        <v>0</v>
      </c>
      <c r="Z72" s="369">
        <f t="shared" si="8"/>
        <v>0</v>
      </c>
      <c r="AA72" s="369">
        <f t="shared" si="9"/>
        <v>0</v>
      </c>
      <c r="AB72" s="369">
        <f t="shared" si="10"/>
        <v>0</v>
      </c>
      <c r="AC72" s="369">
        <f t="shared" si="11"/>
        <v>0</v>
      </c>
      <c r="AD72" s="369">
        <f t="shared" si="12"/>
        <v>0</v>
      </c>
      <c r="AE72" s="369" t="str">
        <f t="shared" si="13"/>
        <v/>
      </c>
      <c r="AF72" s="369" t="str">
        <f t="shared" si="14"/>
        <v/>
      </c>
      <c r="AG72" s="369" t="str">
        <f t="shared" si="15"/>
        <v/>
      </c>
      <c r="AH72" s="369" t="str">
        <f t="shared" si="16"/>
        <v/>
      </c>
      <c r="AI72" s="369" t="str">
        <f t="shared" si="17"/>
        <v/>
      </c>
      <c r="AJ72" s="369" t="str">
        <f t="shared" si="18"/>
        <v/>
      </c>
      <c r="AK72" s="369" t="str">
        <f t="shared" si="19"/>
        <v/>
      </c>
      <c r="AL72" s="369" t="str">
        <f t="shared" si="20"/>
        <v/>
      </c>
      <c r="AM72" s="369" t="str">
        <f t="shared" si="21"/>
        <v/>
      </c>
      <c r="AN72" s="369" t="str">
        <f t="shared" si="22"/>
        <v/>
      </c>
      <c r="AO72" s="369" t="str">
        <f t="shared" si="23"/>
        <v/>
      </c>
      <c r="AP72" s="369" t="str">
        <f t="shared" si="24"/>
        <v/>
      </c>
      <c r="AQ72" s="369" t="str">
        <f t="shared" si="25"/>
        <v/>
      </c>
      <c r="AR72" s="369" t="str">
        <f t="shared" si="26"/>
        <v/>
      </c>
      <c r="AS72" s="369" t="str">
        <f t="shared" si="27"/>
        <v/>
      </c>
      <c r="AT72" s="369" t="str">
        <f t="shared" si="28"/>
        <v/>
      </c>
      <c r="AU72" s="369" t="str">
        <f t="shared" si="29"/>
        <v/>
      </c>
      <c r="AV72" s="369" t="str">
        <f t="shared" si="30"/>
        <v/>
      </c>
      <c r="AW72" s="369" t="str">
        <f t="shared" si="31"/>
        <v/>
      </c>
      <c r="AX72" s="369" t="str">
        <f t="shared" si="32"/>
        <v/>
      </c>
      <c r="AY72" s="369" t="str">
        <f t="shared" si="33"/>
        <v/>
      </c>
      <c r="BC72">
        <v>47</v>
      </c>
      <c r="BD72" t="s">
        <v>69</v>
      </c>
      <c r="BE72" s="338" t="s">
        <v>60</v>
      </c>
      <c r="BF72" s="338" t="s">
        <v>63</v>
      </c>
    </row>
    <row r="73" spans="1:58" ht="18.75" customHeight="1">
      <c r="A73" s="6">
        <f t="shared" si="34"/>
        <v>50</v>
      </c>
      <c r="B73" s="136">
        <v>50</v>
      </c>
      <c r="C73" s="137" t="str">
        <f>IF('2021バレーＢ表'!C63="","",IF('2021バレーＢ表'!N63=3,"（抹消）",IF('2021バレーＢ表'!N63=4,"（活動実績なし）",IF('2021バレーＢ表'!N63=5,"（異動）",IF('2021バレーＢ表'!N63=1,'2021バレーＢ表'!P63,'2021バレーＢ表'!C63)))))</f>
        <v/>
      </c>
      <c r="D73" s="144" t="str">
        <f>IF('2021バレーＢ表'!E63="","",'2021バレーＢ表'!E63)</f>
        <v/>
      </c>
      <c r="E73" s="366" t="s">
        <v>1</v>
      </c>
      <c r="F73" s="362" t="str">
        <f>IF('2021バレーＢ表'!J63="","",'2021バレーＢ表'!J63)</f>
        <v/>
      </c>
      <c r="G73" s="41"/>
      <c r="H73" s="42"/>
      <c r="I73" s="43"/>
      <c r="J73" s="44"/>
      <c r="K73" s="45"/>
      <c r="L73" s="45"/>
      <c r="M73" s="45"/>
      <c r="N73" s="45"/>
      <c r="O73" s="45"/>
      <c r="P73" s="324"/>
      <c r="Q73" s="148">
        <f t="shared" si="4"/>
        <v>0</v>
      </c>
      <c r="R73" s="149">
        <f t="shared" si="5"/>
        <v>0</v>
      </c>
      <c r="S73" s="328" t="str">
        <f>IF('2021バレーＢ表'!M63="","",'2021バレーＢ表'!M63)</f>
        <v/>
      </c>
      <c r="T73" s="340" t="str">
        <f>IF('2021バレーＢ表'!N63="","",'2021バレーＢ表'!N63)</f>
        <v/>
      </c>
      <c r="U73" s="329" t="str">
        <f>IF('2021バレーＢ表'!O63="","",'2021バレーＢ表'!O63)</f>
        <v/>
      </c>
      <c r="W73" s="369" t="str">
        <f>'2021バレーＢ表'!I63</f>
        <v/>
      </c>
      <c r="X73" s="369">
        <f t="shared" si="6"/>
        <v>0</v>
      </c>
      <c r="Y73" s="369">
        <f t="shared" si="7"/>
        <v>0</v>
      </c>
      <c r="Z73" s="369">
        <f t="shared" si="8"/>
        <v>0</v>
      </c>
      <c r="AA73" s="369">
        <f t="shared" si="9"/>
        <v>0</v>
      </c>
      <c r="AB73" s="369">
        <f t="shared" si="10"/>
        <v>0</v>
      </c>
      <c r="AC73" s="369">
        <f t="shared" si="11"/>
        <v>0</v>
      </c>
      <c r="AD73" s="369">
        <f t="shared" si="12"/>
        <v>0</v>
      </c>
      <c r="AE73" s="369" t="str">
        <f t="shared" si="13"/>
        <v/>
      </c>
      <c r="AF73" s="369" t="str">
        <f t="shared" si="14"/>
        <v/>
      </c>
      <c r="AG73" s="369" t="str">
        <f t="shared" si="15"/>
        <v/>
      </c>
      <c r="AH73" s="369" t="str">
        <f t="shared" si="16"/>
        <v/>
      </c>
      <c r="AI73" s="369" t="str">
        <f t="shared" si="17"/>
        <v/>
      </c>
      <c r="AJ73" s="369" t="str">
        <f t="shared" si="18"/>
        <v/>
      </c>
      <c r="AK73" s="369" t="str">
        <f t="shared" si="19"/>
        <v/>
      </c>
      <c r="AL73" s="369" t="str">
        <f t="shared" si="20"/>
        <v/>
      </c>
      <c r="AM73" s="369" t="str">
        <f t="shared" si="21"/>
        <v/>
      </c>
      <c r="AN73" s="369" t="str">
        <f t="shared" si="22"/>
        <v/>
      </c>
      <c r="AO73" s="369" t="str">
        <f t="shared" si="23"/>
        <v/>
      </c>
      <c r="AP73" s="369" t="str">
        <f t="shared" si="24"/>
        <v/>
      </c>
      <c r="AQ73" s="369" t="str">
        <f t="shared" si="25"/>
        <v/>
      </c>
      <c r="AR73" s="369" t="str">
        <f t="shared" si="26"/>
        <v/>
      </c>
      <c r="AS73" s="369" t="str">
        <f t="shared" si="27"/>
        <v/>
      </c>
      <c r="AT73" s="369" t="str">
        <f t="shared" si="28"/>
        <v/>
      </c>
      <c r="AU73" s="369" t="str">
        <f t="shared" si="29"/>
        <v/>
      </c>
      <c r="AV73" s="369" t="str">
        <f t="shared" si="30"/>
        <v/>
      </c>
      <c r="AW73" s="369" t="str">
        <f t="shared" si="31"/>
        <v/>
      </c>
      <c r="AX73" s="369" t="str">
        <f t="shared" si="32"/>
        <v/>
      </c>
      <c r="AY73" s="369" t="str">
        <f t="shared" si="33"/>
        <v/>
      </c>
      <c r="BC73">
        <v>48</v>
      </c>
      <c r="BD73" t="s">
        <v>72</v>
      </c>
      <c r="BE73" s="338"/>
      <c r="BF73" s="338" t="s">
        <v>63</v>
      </c>
    </row>
    <row r="74" spans="1:58" ht="18.75" customHeight="1">
      <c r="A74" s="6">
        <f t="shared" si="34"/>
        <v>51</v>
      </c>
      <c r="B74" s="136">
        <v>51</v>
      </c>
      <c r="C74" s="137" t="str">
        <f>IF('2021バレーＢ表'!C64="","",IF('2021バレーＢ表'!N64=3,"（抹消）",IF('2021バレーＢ表'!N64=4,"（活動実績なし）",IF('2021バレーＢ表'!N64=5,"（異動）",IF('2021バレーＢ表'!N64=1,'2021バレーＢ表'!P64,'2021バレーＢ表'!C64)))))</f>
        <v/>
      </c>
      <c r="D74" s="144" t="str">
        <f>IF('2021バレーＢ表'!E64="","",'2021バレーＢ表'!E64)</f>
        <v/>
      </c>
      <c r="E74" s="366" t="s">
        <v>1</v>
      </c>
      <c r="F74" s="362" t="str">
        <f>IF('2021バレーＢ表'!J64="","",'2021バレーＢ表'!J64)</f>
        <v/>
      </c>
      <c r="G74" s="41"/>
      <c r="H74" s="42"/>
      <c r="I74" s="43"/>
      <c r="J74" s="44"/>
      <c r="K74" s="45"/>
      <c r="L74" s="45"/>
      <c r="M74" s="45"/>
      <c r="N74" s="45"/>
      <c r="O74" s="45"/>
      <c r="P74" s="324"/>
      <c r="Q74" s="148">
        <f t="shared" si="4"/>
        <v>0</v>
      </c>
      <c r="R74" s="149">
        <f t="shared" si="5"/>
        <v>0</v>
      </c>
      <c r="S74" s="328" t="str">
        <f>IF('2021バレーＢ表'!M64="","",'2021バレーＢ表'!M64)</f>
        <v/>
      </c>
      <c r="T74" s="340" t="str">
        <f>IF('2021バレーＢ表'!N64="","",'2021バレーＢ表'!N64)</f>
        <v/>
      </c>
      <c r="U74" s="329" t="str">
        <f>IF('2021バレーＢ表'!O64="","",'2021バレーＢ表'!O64)</f>
        <v/>
      </c>
      <c r="W74" s="369" t="str">
        <f>'2021バレーＢ表'!I64</f>
        <v/>
      </c>
      <c r="X74" s="369">
        <f t="shared" si="6"/>
        <v>0</v>
      </c>
      <c r="Y74" s="369">
        <f t="shared" si="7"/>
        <v>0</v>
      </c>
      <c r="Z74" s="369">
        <f t="shared" si="8"/>
        <v>0</v>
      </c>
      <c r="AA74" s="369">
        <f t="shared" si="9"/>
        <v>0</v>
      </c>
      <c r="AB74" s="369">
        <f t="shared" si="10"/>
        <v>0</v>
      </c>
      <c r="AC74" s="369">
        <f t="shared" si="11"/>
        <v>0</v>
      </c>
      <c r="AD74" s="369">
        <f t="shared" si="12"/>
        <v>0</v>
      </c>
      <c r="AE74" s="369" t="str">
        <f t="shared" si="13"/>
        <v/>
      </c>
      <c r="AF74" s="369" t="str">
        <f t="shared" si="14"/>
        <v/>
      </c>
      <c r="AG74" s="369" t="str">
        <f t="shared" si="15"/>
        <v/>
      </c>
      <c r="AH74" s="369" t="str">
        <f t="shared" si="16"/>
        <v/>
      </c>
      <c r="AI74" s="369" t="str">
        <f t="shared" si="17"/>
        <v/>
      </c>
      <c r="AJ74" s="369" t="str">
        <f t="shared" si="18"/>
        <v/>
      </c>
      <c r="AK74" s="369" t="str">
        <f t="shared" si="19"/>
        <v/>
      </c>
      <c r="AL74" s="369" t="str">
        <f t="shared" si="20"/>
        <v/>
      </c>
      <c r="AM74" s="369" t="str">
        <f t="shared" si="21"/>
        <v/>
      </c>
      <c r="AN74" s="369" t="str">
        <f t="shared" si="22"/>
        <v/>
      </c>
      <c r="AO74" s="369" t="str">
        <f t="shared" si="23"/>
        <v/>
      </c>
      <c r="AP74" s="369" t="str">
        <f t="shared" si="24"/>
        <v/>
      </c>
      <c r="AQ74" s="369" t="str">
        <f t="shared" si="25"/>
        <v/>
      </c>
      <c r="AR74" s="369" t="str">
        <f t="shared" si="26"/>
        <v/>
      </c>
      <c r="AS74" s="369" t="str">
        <f t="shared" si="27"/>
        <v/>
      </c>
      <c r="AT74" s="369" t="str">
        <f t="shared" si="28"/>
        <v/>
      </c>
      <c r="AU74" s="369" t="str">
        <f t="shared" si="29"/>
        <v/>
      </c>
      <c r="AV74" s="369" t="str">
        <f t="shared" si="30"/>
        <v/>
      </c>
      <c r="AW74" s="369" t="str">
        <f t="shared" si="31"/>
        <v/>
      </c>
      <c r="AX74" s="369" t="str">
        <f t="shared" si="32"/>
        <v/>
      </c>
      <c r="AY74" s="369" t="str">
        <f t="shared" si="33"/>
        <v/>
      </c>
    </row>
    <row r="75" spans="1:58" ht="18.75" customHeight="1">
      <c r="A75" s="6">
        <f t="shared" si="34"/>
        <v>52</v>
      </c>
      <c r="B75" s="136">
        <v>52</v>
      </c>
      <c r="C75" s="137" t="str">
        <f>IF('2021バレーＢ表'!C65="","",IF('2021バレーＢ表'!N65=3,"（抹消）",IF('2021バレーＢ表'!N65=4,"（活動実績なし）",IF('2021バレーＢ表'!N65=5,"（異動）",IF('2021バレーＢ表'!N65=1,'2021バレーＢ表'!P65,'2021バレーＢ表'!C65)))))</f>
        <v/>
      </c>
      <c r="D75" s="144" t="str">
        <f>IF('2021バレーＢ表'!E65="","",'2021バレーＢ表'!E65)</f>
        <v/>
      </c>
      <c r="E75" s="366" t="s">
        <v>1</v>
      </c>
      <c r="F75" s="362" t="str">
        <f>IF('2021バレーＢ表'!J65="","",'2021バレーＢ表'!J65)</f>
        <v/>
      </c>
      <c r="G75" s="41"/>
      <c r="H75" s="42"/>
      <c r="I75" s="43"/>
      <c r="J75" s="44"/>
      <c r="K75" s="45"/>
      <c r="L75" s="45"/>
      <c r="M75" s="45"/>
      <c r="N75" s="45"/>
      <c r="O75" s="45"/>
      <c r="P75" s="324"/>
      <c r="Q75" s="148">
        <f t="shared" si="4"/>
        <v>0</v>
      </c>
      <c r="R75" s="149">
        <f t="shared" si="5"/>
        <v>0</v>
      </c>
      <c r="S75" s="328" t="str">
        <f>IF('2021バレーＢ表'!M65="","",'2021バレーＢ表'!M65)</f>
        <v/>
      </c>
      <c r="T75" s="340" t="str">
        <f>IF('2021バレーＢ表'!N65="","",'2021バレーＢ表'!N65)</f>
        <v/>
      </c>
      <c r="U75" s="329" t="str">
        <f>IF('2021バレーＢ表'!O65="","",'2021バレーＢ表'!O65)</f>
        <v/>
      </c>
      <c r="W75" s="369" t="str">
        <f>'2021バレーＢ表'!I65</f>
        <v/>
      </c>
      <c r="X75" s="369">
        <f t="shared" si="6"/>
        <v>0</v>
      </c>
      <c r="Y75" s="369">
        <f t="shared" si="7"/>
        <v>0</v>
      </c>
      <c r="Z75" s="369">
        <f t="shared" si="8"/>
        <v>0</v>
      </c>
      <c r="AA75" s="369">
        <f t="shared" si="9"/>
        <v>0</v>
      </c>
      <c r="AB75" s="369">
        <f t="shared" si="10"/>
        <v>0</v>
      </c>
      <c r="AC75" s="369">
        <f t="shared" si="11"/>
        <v>0</v>
      </c>
      <c r="AD75" s="369">
        <f t="shared" si="12"/>
        <v>0</v>
      </c>
      <c r="AE75" s="369" t="str">
        <f t="shared" si="13"/>
        <v/>
      </c>
      <c r="AF75" s="369" t="str">
        <f t="shared" si="14"/>
        <v/>
      </c>
      <c r="AG75" s="369" t="str">
        <f t="shared" si="15"/>
        <v/>
      </c>
      <c r="AH75" s="369" t="str">
        <f t="shared" si="16"/>
        <v/>
      </c>
      <c r="AI75" s="369" t="str">
        <f t="shared" si="17"/>
        <v/>
      </c>
      <c r="AJ75" s="369" t="str">
        <f t="shared" si="18"/>
        <v/>
      </c>
      <c r="AK75" s="369" t="str">
        <f t="shared" si="19"/>
        <v/>
      </c>
      <c r="AL75" s="369" t="str">
        <f t="shared" si="20"/>
        <v/>
      </c>
      <c r="AM75" s="369" t="str">
        <f t="shared" si="21"/>
        <v/>
      </c>
      <c r="AN75" s="369" t="str">
        <f t="shared" si="22"/>
        <v/>
      </c>
      <c r="AO75" s="369" t="str">
        <f t="shared" si="23"/>
        <v/>
      </c>
      <c r="AP75" s="369" t="str">
        <f t="shared" si="24"/>
        <v/>
      </c>
      <c r="AQ75" s="369" t="str">
        <f t="shared" si="25"/>
        <v/>
      </c>
      <c r="AR75" s="369" t="str">
        <f t="shared" si="26"/>
        <v/>
      </c>
      <c r="AS75" s="369" t="str">
        <f t="shared" si="27"/>
        <v/>
      </c>
      <c r="AT75" s="369" t="str">
        <f t="shared" si="28"/>
        <v/>
      </c>
      <c r="AU75" s="369" t="str">
        <f t="shared" si="29"/>
        <v/>
      </c>
      <c r="AV75" s="369" t="str">
        <f t="shared" si="30"/>
        <v/>
      </c>
      <c r="AW75" s="369" t="str">
        <f t="shared" si="31"/>
        <v/>
      </c>
      <c r="AX75" s="369" t="str">
        <f t="shared" si="32"/>
        <v/>
      </c>
      <c r="AY75" s="369" t="str">
        <f t="shared" si="33"/>
        <v/>
      </c>
    </row>
    <row r="76" spans="1:58" ht="18.75" customHeight="1">
      <c r="A76" s="6">
        <f t="shared" si="34"/>
        <v>53</v>
      </c>
      <c r="B76" s="136">
        <v>53</v>
      </c>
      <c r="C76" s="137" t="str">
        <f>IF('2021バレーＢ表'!C66="","",IF('2021バレーＢ表'!N66=3,"（抹消）",IF('2021バレーＢ表'!N66=4,"（活動実績なし）",IF('2021バレーＢ表'!N66=5,"（異動）",IF('2021バレーＢ表'!N66=1,'2021バレーＢ表'!P66,'2021バレーＢ表'!C66)))))</f>
        <v/>
      </c>
      <c r="D76" s="144" t="str">
        <f>IF('2021バレーＢ表'!E66="","",'2021バレーＢ表'!E66)</f>
        <v/>
      </c>
      <c r="E76" s="366" t="s">
        <v>1</v>
      </c>
      <c r="F76" s="362" t="str">
        <f>IF('2021バレーＢ表'!J66="","",'2021バレーＢ表'!J66)</f>
        <v/>
      </c>
      <c r="G76" s="41"/>
      <c r="H76" s="42"/>
      <c r="I76" s="43"/>
      <c r="J76" s="44"/>
      <c r="K76" s="45"/>
      <c r="L76" s="45"/>
      <c r="M76" s="45"/>
      <c r="N76" s="45"/>
      <c r="O76" s="45"/>
      <c r="P76" s="324"/>
      <c r="Q76" s="148">
        <f t="shared" si="4"/>
        <v>0</v>
      </c>
      <c r="R76" s="149">
        <f t="shared" si="5"/>
        <v>0</v>
      </c>
      <c r="S76" s="328" t="str">
        <f>IF('2021バレーＢ表'!M66="","",'2021バレーＢ表'!M66)</f>
        <v/>
      </c>
      <c r="T76" s="340" t="str">
        <f>IF('2021バレーＢ表'!N66="","",'2021バレーＢ表'!N66)</f>
        <v/>
      </c>
      <c r="U76" s="329" t="str">
        <f>IF('2021バレーＢ表'!O66="","",'2021バレーＢ表'!O66)</f>
        <v/>
      </c>
      <c r="W76" s="369" t="str">
        <f>'2021バレーＢ表'!I66</f>
        <v/>
      </c>
      <c r="X76" s="369">
        <f t="shared" si="6"/>
        <v>0</v>
      </c>
      <c r="Y76" s="369">
        <f t="shared" si="7"/>
        <v>0</v>
      </c>
      <c r="Z76" s="369">
        <f t="shared" si="8"/>
        <v>0</v>
      </c>
      <c r="AA76" s="369">
        <f t="shared" si="9"/>
        <v>0</v>
      </c>
      <c r="AB76" s="369">
        <f t="shared" si="10"/>
        <v>0</v>
      </c>
      <c r="AC76" s="369">
        <f t="shared" si="11"/>
        <v>0</v>
      </c>
      <c r="AD76" s="369">
        <f t="shared" si="12"/>
        <v>0</v>
      </c>
      <c r="AE76" s="369" t="str">
        <f t="shared" si="13"/>
        <v/>
      </c>
      <c r="AF76" s="369" t="str">
        <f t="shared" si="14"/>
        <v/>
      </c>
      <c r="AG76" s="369" t="str">
        <f t="shared" si="15"/>
        <v/>
      </c>
      <c r="AH76" s="369" t="str">
        <f t="shared" si="16"/>
        <v/>
      </c>
      <c r="AI76" s="369" t="str">
        <f t="shared" si="17"/>
        <v/>
      </c>
      <c r="AJ76" s="369" t="str">
        <f t="shared" si="18"/>
        <v/>
      </c>
      <c r="AK76" s="369" t="str">
        <f t="shared" si="19"/>
        <v/>
      </c>
      <c r="AL76" s="369" t="str">
        <f t="shared" si="20"/>
        <v/>
      </c>
      <c r="AM76" s="369" t="str">
        <f t="shared" si="21"/>
        <v/>
      </c>
      <c r="AN76" s="369" t="str">
        <f t="shared" si="22"/>
        <v/>
      </c>
      <c r="AO76" s="369" t="str">
        <f t="shared" si="23"/>
        <v/>
      </c>
      <c r="AP76" s="369" t="str">
        <f t="shared" si="24"/>
        <v/>
      </c>
      <c r="AQ76" s="369" t="str">
        <f t="shared" si="25"/>
        <v/>
      </c>
      <c r="AR76" s="369" t="str">
        <f t="shared" si="26"/>
        <v/>
      </c>
      <c r="AS76" s="369" t="str">
        <f t="shared" si="27"/>
        <v/>
      </c>
      <c r="AT76" s="369" t="str">
        <f t="shared" si="28"/>
        <v/>
      </c>
      <c r="AU76" s="369" t="str">
        <f t="shared" si="29"/>
        <v/>
      </c>
      <c r="AV76" s="369" t="str">
        <f t="shared" si="30"/>
        <v/>
      </c>
      <c r="AW76" s="369" t="str">
        <f t="shared" si="31"/>
        <v/>
      </c>
      <c r="AX76" s="369" t="str">
        <f t="shared" si="32"/>
        <v/>
      </c>
      <c r="AY76" s="369" t="str">
        <f t="shared" si="33"/>
        <v/>
      </c>
    </row>
    <row r="77" spans="1:58" ht="18.75" customHeight="1">
      <c r="A77" s="6">
        <f t="shared" si="34"/>
        <v>54</v>
      </c>
      <c r="B77" s="136">
        <v>54</v>
      </c>
      <c r="C77" s="137" t="str">
        <f>IF('2021バレーＢ表'!C67="","",IF('2021バレーＢ表'!N67=3,"（抹消）",IF('2021バレーＢ表'!N67=4,"（活動実績なし）",IF('2021バレーＢ表'!N67=5,"（異動）",IF('2021バレーＢ表'!N67=1,'2021バレーＢ表'!P67,'2021バレーＢ表'!C67)))))</f>
        <v/>
      </c>
      <c r="D77" s="144" t="str">
        <f>IF('2021バレーＢ表'!E67="","",'2021バレーＢ表'!E67)</f>
        <v/>
      </c>
      <c r="E77" s="366" t="s">
        <v>1</v>
      </c>
      <c r="F77" s="362" t="str">
        <f>IF('2021バレーＢ表'!J67="","",'2021バレーＢ表'!J67)</f>
        <v/>
      </c>
      <c r="G77" s="41"/>
      <c r="H77" s="42"/>
      <c r="I77" s="43"/>
      <c r="J77" s="44"/>
      <c r="K77" s="45"/>
      <c r="L77" s="45"/>
      <c r="M77" s="45"/>
      <c r="N77" s="45"/>
      <c r="O77" s="45"/>
      <c r="P77" s="324"/>
      <c r="Q77" s="148">
        <f t="shared" si="4"/>
        <v>0</v>
      </c>
      <c r="R77" s="149">
        <f t="shared" si="5"/>
        <v>0</v>
      </c>
      <c r="S77" s="328" t="str">
        <f>IF('2021バレーＢ表'!M67="","",'2021バレーＢ表'!M67)</f>
        <v/>
      </c>
      <c r="T77" s="340" t="str">
        <f>IF('2021バレーＢ表'!N67="","",'2021バレーＢ表'!N67)</f>
        <v/>
      </c>
      <c r="U77" s="329" t="str">
        <f>IF('2021バレーＢ表'!O67="","",'2021バレーＢ表'!O67)</f>
        <v/>
      </c>
      <c r="W77" s="369" t="str">
        <f>'2021バレーＢ表'!I67</f>
        <v/>
      </c>
      <c r="X77" s="369">
        <f t="shared" si="6"/>
        <v>0</v>
      </c>
      <c r="Y77" s="369">
        <f t="shared" si="7"/>
        <v>0</v>
      </c>
      <c r="Z77" s="369">
        <f t="shared" si="8"/>
        <v>0</v>
      </c>
      <c r="AA77" s="369">
        <f t="shared" si="9"/>
        <v>0</v>
      </c>
      <c r="AB77" s="369">
        <f t="shared" si="10"/>
        <v>0</v>
      </c>
      <c r="AC77" s="369">
        <f t="shared" si="11"/>
        <v>0</v>
      </c>
      <c r="AD77" s="369">
        <f t="shared" si="12"/>
        <v>0</v>
      </c>
      <c r="AE77" s="369" t="str">
        <f t="shared" si="13"/>
        <v/>
      </c>
      <c r="AF77" s="369" t="str">
        <f t="shared" si="14"/>
        <v/>
      </c>
      <c r="AG77" s="369" t="str">
        <f t="shared" si="15"/>
        <v/>
      </c>
      <c r="AH77" s="369" t="str">
        <f t="shared" si="16"/>
        <v/>
      </c>
      <c r="AI77" s="369" t="str">
        <f t="shared" si="17"/>
        <v/>
      </c>
      <c r="AJ77" s="369" t="str">
        <f t="shared" si="18"/>
        <v/>
      </c>
      <c r="AK77" s="369" t="str">
        <f t="shared" si="19"/>
        <v/>
      </c>
      <c r="AL77" s="369" t="str">
        <f t="shared" si="20"/>
        <v/>
      </c>
      <c r="AM77" s="369" t="str">
        <f t="shared" si="21"/>
        <v/>
      </c>
      <c r="AN77" s="369" t="str">
        <f t="shared" si="22"/>
        <v/>
      </c>
      <c r="AO77" s="369" t="str">
        <f t="shared" si="23"/>
        <v/>
      </c>
      <c r="AP77" s="369" t="str">
        <f t="shared" si="24"/>
        <v/>
      </c>
      <c r="AQ77" s="369" t="str">
        <f t="shared" si="25"/>
        <v/>
      </c>
      <c r="AR77" s="369" t="str">
        <f t="shared" si="26"/>
        <v/>
      </c>
      <c r="AS77" s="369" t="str">
        <f t="shared" si="27"/>
        <v/>
      </c>
      <c r="AT77" s="369" t="str">
        <f t="shared" si="28"/>
        <v/>
      </c>
      <c r="AU77" s="369" t="str">
        <f t="shared" si="29"/>
        <v/>
      </c>
      <c r="AV77" s="369" t="str">
        <f t="shared" si="30"/>
        <v/>
      </c>
      <c r="AW77" s="369" t="str">
        <f t="shared" si="31"/>
        <v/>
      </c>
      <c r="AX77" s="369" t="str">
        <f t="shared" si="32"/>
        <v/>
      </c>
      <c r="AY77" s="369" t="str">
        <f t="shared" si="33"/>
        <v/>
      </c>
    </row>
    <row r="78" spans="1:58" ht="18.75" customHeight="1">
      <c r="A78" s="6">
        <f t="shared" si="34"/>
        <v>55</v>
      </c>
      <c r="B78" s="136">
        <v>55</v>
      </c>
      <c r="C78" s="137" t="str">
        <f>IF('2021バレーＢ表'!C68="","",IF('2021バレーＢ表'!N68=3,"（抹消）",IF('2021バレーＢ表'!N68=4,"（活動実績なし）",IF('2021バレーＢ表'!N68=5,"（異動）",IF('2021バレーＢ表'!N68=1,'2021バレーＢ表'!P68,'2021バレーＢ表'!C68)))))</f>
        <v/>
      </c>
      <c r="D78" s="144" t="str">
        <f>IF('2021バレーＢ表'!E68="","",'2021バレーＢ表'!E68)</f>
        <v/>
      </c>
      <c r="E78" s="366" t="s">
        <v>1</v>
      </c>
      <c r="F78" s="362" t="str">
        <f>IF('2021バレーＢ表'!J68="","",'2021バレーＢ表'!J68)</f>
        <v/>
      </c>
      <c r="G78" s="41"/>
      <c r="H78" s="42"/>
      <c r="I78" s="43"/>
      <c r="J78" s="44"/>
      <c r="K78" s="45"/>
      <c r="L78" s="45"/>
      <c r="M78" s="45"/>
      <c r="N78" s="45"/>
      <c r="O78" s="45"/>
      <c r="P78" s="324"/>
      <c r="Q78" s="148">
        <f t="shared" si="4"/>
        <v>0</v>
      </c>
      <c r="R78" s="149">
        <f t="shared" si="5"/>
        <v>0</v>
      </c>
      <c r="S78" s="328" t="str">
        <f>IF('2021バレーＢ表'!M68="","",'2021バレーＢ表'!M68)</f>
        <v/>
      </c>
      <c r="T78" s="340" t="str">
        <f>IF('2021バレーＢ表'!N68="","",'2021バレーＢ表'!N68)</f>
        <v/>
      </c>
      <c r="U78" s="329" t="str">
        <f>IF('2021バレーＢ表'!O68="","",'2021バレーＢ表'!O68)</f>
        <v/>
      </c>
      <c r="W78" s="369" t="str">
        <f>'2021バレーＢ表'!I68</f>
        <v/>
      </c>
      <c r="X78" s="369">
        <f t="shared" si="6"/>
        <v>0</v>
      </c>
      <c r="Y78" s="369">
        <f t="shared" si="7"/>
        <v>0</v>
      </c>
      <c r="Z78" s="369">
        <f t="shared" si="8"/>
        <v>0</v>
      </c>
      <c r="AA78" s="369">
        <f t="shared" si="9"/>
        <v>0</v>
      </c>
      <c r="AB78" s="369">
        <f t="shared" si="10"/>
        <v>0</v>
      </c>
      <c r="AC78" s="369">
        <f t="shared" si="11"/>
        <v>0</v>
      </c>
      <c r="AD78" s="369">
        <f t="shared" si="12"/>
        <v>0</v>
      </c>
      <c r="AE78" s="369" t="str">
        <f t="shared" si="13"/>
        <v/>
      </c>
      <c r="AF78" s="369" t="str">
        <f t="shared" si="14"/>
        <v/>
      </c>
      <c r="AG78" s="369" t="str">
        <f t="shared" si="15"/>
        <v/>
      </c>
      <c r="AH78" s="369" t="str">
        <f t="shared" si="16"/>
        <v/>
      </c>
      <c r="AI78" s="369" t="str">
        <f t="shared" si="17"/>
        <v/>
      </c>
      <c r="AJ78" s="369" t="str">
        <f t="shared" si="18"/>
        <v/>
      </c>
      <c r="AK78" s="369" t="str">
        <f t="shared" si="19"/>
        <v/>
      </c>
      <c r="AL78" s="369" t="str">
        <f t="shared" si="20"/>
        <v/>
      </c>
      <c r="AM78" s="369" t="str">
        <f t="shared" si="21"/>
        <v/>
      </c>
      <c r="AN78" s="369" t="str">
        <f t="shared" si="22"/>
        <v/>
      </c>
      <c r="AO78" s="369" t="str">
        <f t="shared" si="23"/>
        <v/>
      </c>
      <c r="AP78" s="369" t="str">
        <f t="shared" si="24"/>
        <v/>
      </c>
      <c r="AQ78" s="369" t="str">
        <f t="shared" si="25"/>
        <v/>
      </c>
      <c r="AR78" s="369" t="str">
        <f t="shared" si="26"/>
        <v/>
      </c>
      <c r="AS78" s="369" t="str">
        <f t="shared" si="27"/>
        <v/>
      </c>
      <c r="AT78" s="369" t="str">
        <f t="shared" si="28"/>
        <v/>
      </c>
      <c r="AU78" s="369" t="str">
        <f t="shared" si="29"/>
        <v/>
      </c>
      <c r="AV78" s="369" t="str">
        <f t="shared" si="30"/>
        <v/>
      </c>
      <c r="AW78" s="369" t="str">
        <f t="shared" si="31"/>
        <v/>
      </c>
      <c r="AX78" s="369" t="str">
        <f t="shared" si="32"/>
        <v/>
      </c>
      <c r="AY78" s="369" t="str">
        <f t="shared" si="33"/>
        <v/>
      </c>
    </row>
    <row r="79" spans="1:58" ht="18.75" customHeight="1">
      <c r="A79" s="6">
        <f t="shared" si="34"/>
        <v>56</v>
      </c>
      <c r="B79" s="136">
        <v>56</v>
      </c>
      <c r="C79" s="137" t="str">
        <f>IF('2021バレーＢ表'!C69="","",IF('2021バレーＢ表'!N69=3,"（抹消）",IF('2021バレーＢ表'!N69=4,"（活動実績なし）",IF('2021バレーＢ表'!N69=5,"（異動）",IF('2021バレーＢ表'!N69=1,'2021バレーＢ表'!P69,'2021バレーＢ表'!C69)))))</f>
        <v/>
      </c>
      <c r="D79" s="144" t="str">
        <f>IF('2021バレーＢ表'!E69="","",'2021バレーＢ表'!E69)</f>
        <v/>
      </c>
      <c r="E79" s="366" t="s">
        <v>1</v>
      </c>
      <c r="F79" s="362" t="str">
        <f>IF('2021バレーＢ表'!J69="","",'2021バレーＢ表'!J69)</f>
        <v/>
      </c>
      <c r="G79" s="41"/>
      <c r="H79" s="42"/>
      <c r="I79" s="43"/>
      <c r="J79" s="44"/>
      <c r="K79" s="45"/>
      <c r="L79" s="45"/>
      <c r="M79" s="45"/>
      <c r="N79" s="45"/>
      <c r="O79" s="45"/>
      <c r="P79" s="324"/>
      <c r="Q79" s="148">
        <f t="shared" si="4"/>
        <v>0</v>
      </c>
      <c r="R79" s="149">
        <f t="shared" si="5"/>
        <v>0</v>
      </c>
      <c r="S79" s="328" t="str">
        <f>IF('2021バレーＢ表'!M69="","",'2021バレーＢ表'!M69)</f>
        <v/>
      </c>
      <c r="T79" s="340" t="str">
        <f>IF('2021バレーＢ表'!N69="","",'2021バレーＢ表'!N69)</f>
        <v/>
      </c>
      <c r="U79" s="329" t="str">
        <f>IF('2021バレーＢ表'!O69="","",'2021バレーＢ表'!O69)</f>
        <v/>
      </c>
      <c r="W79" s="369" t="str">
        <f>'2021バレーＢ表'!I69</f>
        <v/>
      </c>
      <c r="X79" s="369">
        <f t="shared" si="6"/>
        <v>0</v>
      </c>
      <c r="Y79" s="369">
        <f t="shared" si="7"/>
        <v>0</v>
      </c>
      <c r="Z79" s="369">
        <f t="shared" si="8"/>
        <v>0</v>
      </c>
      <c r="AA79" s="369">
        <f t="shared" si="9"/>
        <v>0</v>
      </c>
      <c r="AB79" s="369">
        <f t="shared" si="10"/>
        <v>0</v>
      </c>
      <c r="AC79" s="369">
        <f t="shared" si="11"/>
        <v>0</v>
      </c>
      <c r="AD79" s="369">
        <f t="shared" si="12"/>
        <v>0</v>
      </c>
      <c r="AE79" s="369" t="str">
        <f t="shared" si="13"/>
        <v/>
      </c>
      <c r="AF79" s="369" t="str">
        <f t="shared" si="14"/>
        <v/>
      </c>
      <c r="AG79" s="369" t="str">
        <f t="shared" si="15"/>
        <v/>
      </c>
      <c r="AH79" s="369" t="str">
        <f t="shared" si="16"/>
        <v/>
      </c>
      <c r="AI79" s="369" t="str">
        <f t="shared" si="17"/>
        <v/>
      </c>
      <c r="AJ79" s="369" t="str">
        <f t="shared" si="18"/>
        <v/>
      </c>
      <c r="AK79" s="369" t="str">
        <f t="shared" si="19"/>
        <v/>
      </c>
      <c r="AL79" s="369" t="str">
        <f t="shared" si="20"/>
        <v/>
      </c>
      <c r="AM79" s="369" t="str">
        <f t="shared" si="21"/>
        <v/>
      </c>
      <c r="AN79" s="369" t="str">
        <f t="shared" si="22"/>
        <v/>
      </c>
      <c r="AO79" s="369" t="str">
        <f t="shared" si="23"/>
        <v/>
      </c>
      <c r="AP79" s="369" t="str">
        <f t="shared" si="24"/>
        <v/>
      </c>
      <c r="AQ79" s="369" t="str">
        <f t="shared" si="25"/>
        <v/>
      </c>
      <c r="AR79" s="369" t="str">
        <f t="shared" si="26"/>
        <v/>
      </c>
      <c r="AS79" s="369" t="str">
        <f t="shared" si="27"/>
        <v/>
      </c>
      <c r="AT79" s="369" t="str">
        <f t="shared" si="28"/>
        <v/>
      </c>
      <c r="AU79" s="369" t="str">
        <f t="shared" si="29"/>
        <v/>
      </c>
      <c r="AV79" s="369" t="str">
        <f t="shared" si="30"/>
        <v/>
      </c>
      <c r="AW79" s="369" t="str">
        <f t="shared" si="31"/>
        <v/>
      </c>
      <c r="AX79" s="369" t="str">
        <f t="shared" si="32"/>
        <v/>
      </c>
      <c r="AY79" s="369" t="str">
        <f t="shared" si="33"/>
        <v/>
      </c>
    </row>
    <row r="80" spans="1:58" ht="18.75" customHeight="1">
      <c r="A80" s="6">
        <f t="shared" si="34"/>
        <v>57</v>
      </c>
      <c r="B80" s="136">
        <v>57</v>
      </c>
      <c r="C80" s="137" t="str">
        <f>IF('2021バレーＢ表'!C70="","",IF('2021バレーＢ表'!N70=3,"（抹消）",IF('2021バレーＢ表'!N70=4,"（活動実績なし）",IF('2021バレーＢ表'!N70=5,"（異動）",IF('2021バレーＢ表'!N70=1,'2021バレーＢ表'!P70,'2021バレーＢ表'!C70)))))</f>
        <v/>
      </c>
      <c r="D80" s="144" t="str">
        <f>IF('2021バレーＢ表'!E70="","",'2021バレーＢ表'!E70)</f>
        <v/>
      </c>
      <c r="E80" s="366" t="s">
        <v>1</v>
      </c>
      <c r="F80" s="362" t="str">
        <f>IF('2021バレーＢ表'!J70="","",'2021バレーＢ表'!J70)</f>
        <v/>
      </c>
      <c r="G80" s="41"/>
      <c r="H80" s="42"/>
      <c r="I80" s="43"/>
      <c r="J80" s="44"/>
      <c r="K80" s="45"/>
      <c r="L80" s="45"/>
      <c r="M80" s="45"/>
      <c r="N80" s="45"/>
      <c r="O80" s="45"/>
      <c r="P80" s="324"/>
      <c r="Q80" s="148">
        <f t="shared" si="4"/>
        <v>0</v>
      </c>
      <c r="R80" s="149">
        <f t="shared" si="5"/>
        <v>0</v>
      </c>
      <c r="S80" s="328" t="str">
        <f>IF('2021バレーＢ表'!M70="","",'2021バレーＢ表'!M70)</f>
        <v/>
      </c>
      <c r="T80" s="340" t="str">
        <f>IF('2021バレーＢ表'!N70="","",'2021バレーＢ表'!N70)</f>
        <v/>
      </c>
      <c r="U80" s="329" t="str">
        <f>IF('2021バレーＢ表'!O70="","",'2021バレーＢ表'!O70)</f>
        <v/>
      </c>
      <c r="W80" s="369" t="str">
        <f>'2021バレーＢ表'!I70</f>
        <v/>
      </c>
      <c r="X80" s="369">
        <f t="shared" si="6"/>
        <v>0</v>
      </c>
      <c r="Y80" s="369">
        <f t="shared" si="7"/>
        <v>0</v>
      </c>
      <c r="Z80" s="369">
        <f t="shared" si="8"/>
        <v>0</v>
      </c>
      <c r="AA80" s="369">
        <f t="shared" si="9"/>
        <v>0</v>
      </c>
      <c r="AB80" s="369">
        <f t="shared" si="10"/>
        <v>0</v>
      </c>
      <c r="AC80" s="369">
        <f t="shared" si="11"/>
        <v>0</v>
      </c>
      <c r="AD80" s="369">
        <f t="shared" si="12"/>
        <v>0</v>
      </c>
      <c r="AE80" s="369" t="str">
        <f t="shared" si="13"/>
        <v/>
      </c>
      <c r="AF80" s="369" t="str">
        <f t="shared" si="14"/>
        <v/>
      </c>
      <c r="AG80" s="369" t="str">
        <f t="shared" si="15"/>
        <v/>
      </c>
      <c r="AH80" s="369" t="str">
        <f t="shared" si="16"/>
        <v/>
      </c>
      <c r="AI80" s="369" t="str">
        <f t="shared" si="17"/>
        <v/>
      </c>
      <c r="AJ80" s="369" t="str">
        <f t="shared" si="18"/>
        <v/>
      </c>
      <c r="AK80" s="369" t="str">
        <f t="shared" si="19"/>
        <v/>
      </c>
      <c r="AL80" s="369" t="str">
        <f t="shared" si="20"/>
        <v/>
      </c>
      <c r="AM80" s="369" t="str">
        <f t="shared" si="21"/>
        <v/>
      </c>
      <c r="AN80" s="369" t="str">
        <f t="shared" si="22"/>
        <v/>
      </c>
      <c r="AO80" s="369" t="str">
        <f t="shared" si="23"/>
        <v/>
      </c>
      <c r="AP80" s="369" t="str">
        <f t="shared" si="24"/>
        <v/>
      </c>
      <c r="AQ80" s="369" t="str">
        <f t="shared" si="25"/>
        <v/>
      </c>
      <c r="AR80" s="369" t="str">
        <f t="shared" si="26"/>
        <v/>
      </c>
      <c r="AS80" s="369" t="str">
        <f t="shared" si="27"/>
        <v/>
      </c>
      <c r="AT80" s="369" t="str">
        <f t="shared" si="28"/>
        <v/>
      </c>
      <c r="AU80" s="369" t="str">
        <f t="shared" si="29"/>
        <v/>
      </c>
      <c r="AV80" s="369" t="str">
        <f t="shared" si="30"/>
        <v/>
      </c>
      <c r="AW80" s="369" t="str">
        <f t="shared" si="31"/>
        <v/>
      </c>
      <c r="AX80" s="369" t="str">
        <f t="shared" si="32"/>
        <v/>
      </c>
      <c r="AY80" s="369" t="str">
        <f t="shared" si="33"/>
        <v/>
      </c>
    </row>
    <row r="81" spans="1:58" ht="18.75" customHeight="1">
      <c r="A81" s="6">
        <f t="shared" si="34"/>
        <v>58</v>
      </c>
      <c r="B81" s="136">
        <v>58</v>
      </c>
      <c r="C81" s="137" t="str">
        <f>IF('2021バレーＢ表'!C71="","",IF('2021バレーＢ表'!N71=3,"（抹消）",IF('2021バレーＢ表'!N71=4,"（活動実績なし）",IF('2021バレーＢ表'!N71=5,"（異動）",IF('2021バレーＢ表'!N71=1,'2021バレーＢ表'!P71,'2021バレーＢ表'!C71)))))</f>
        <v/>
      </c>
      <c r="D81" s="144" t="str">
        <f>IF('2021バレーＢ表'!E71="","",'2021バレーＢ表'!E71)</f>
        <v/>
      </c>
      <c r="E81" s="366" t="s">
        <v>1</v>
      </c>
      <c r="F81" s="362" t="str">
        <f>IF('2021バレーＢ表'!J71="","",'2021バレーＢ表'!J71)</f>
        <v/>
      </c>
      <c r="G81" s="41"/>
      <c r="H81" s="42"/>
      <c r="I81" s="43"/>
      <c r="J81" s="44"/>
      <c r="K81" s="45"/>
      <c r="L81" s="45"/>
      <c r="M81" s="45"/>
      <c r="N81" s="45"/>
      <c r="O81" s="45"/>
      <c r="P81" s="324"/>
      <c r="Q81" s="148">
        <f t="shared" si="4"/>
        <v>0</v>
      </c>
      <c r="R81" s="149">
        <f t="shared" si="5"/>
        <v>0</v>
      </c>
      <c r="S81" s="328" t="str">
        <f>IF('2021バレーＢ表'!M71="","",'2021バレーＢ表'!M71)</f>
        <v/>
      </c>
      <c r="T81" s="340" t="str">
        <f>IF('2021バレーＢ表'!N71="","",'2021バレーＢ表'!N71)</f>
        <v/>
      </c>
      <c r="U81" s="329" t="str">
        <f>IF('2021バレーＢ表'!O71="","",'2021バレーＢ表'!O71)</f>
        <v/>
      </c>
      <c r="W81" s="369" t="str">
        <f>'2021バレーＢ表'!I71</f>
        <v/>
      </c>
      <c r="X81" s="369">
        <f t="shared" si="6"/>
        <v>0</v>
      </c>
      <c r="Y81" s="369">
        <f t="shared" si="7"/>
        <v>0</v>
      </c>
      <c r="Z81" s="369">
        <f t="shared" si="8"/>
        <v>0</v>
      </c>
      <c r="AA81" s="369">
        <f t="shared" si="9"/>
        <v>0</v>
      </c>
      <c r="AB81" s="369">
        <f t="shared" si="10"/>
        <v>0</v>
      </c>
      <c r="AC81" s="369">
        <f t="shared" si="11"/>
        <v>0</v>
      </c>
      <c r="AD81" s="369">
        <f t="shared" si="12"/>
        <v>0</v>
      </c>
      <c r="AE81" s="369" t="str">
        <f t="shared" si="13"/>
        <v/>
      </c>
      <c r="AF81" s="369" t="str">
        <f t="shared" si="14"/>
        <v/>
      </c>
      <c r="AG81" s="369" t="str">
        <f t="shared" si="15"/>
        <v/>
      </c>
      <c r="AH81" s="369" t="str">
        <f t="shared" si="16"/>
        <v/>
      </c>
      <c r="AI81" s="369" t="str">
        <f t="shared" si="17"/>
        <v/>
      </c>
      <c r="AJ81" s="369" t="str">
        <f t="shared" si="18"/>
        <v/>
      </c>
      <c r="AK81" s="369" t="str">
        <f t="shared" si="19"/>
        <v/>
      </c>
      <c r="AL81" s="369" t="str">
        <f t="shared" si="20"/>
        <v/>
      </c>
      <c r="AM81" s="369" t="str">
        <f t="shared" si="21"/>
        <v/>
      </c>
      <c r="AN81" s="369" t="str">
        <f t="shared" si="22"/>
        <v/>
      </c>
      <c r="AO81" s="369" t="str">
        <f t="shared" si="23"/>
        <v/>
      </c>
      <c r="AP81" s="369" t="str">
        <f t="shared" si="24"/>
        <v/>
      </c>
      <c r="AQ81" s="369" t="str">
        <f t="shared" si="25"/>
        <v/>
      </c>
      <c r="AR81" s="369" t="str">
        <f t="shared" si="26"/>
        <v/>
      </c>
      <c r="AS81" s="369" t="str">
        <f t="shared" si="27"/>
        <v/>
      </c>
      <c r="AT81" s="369" t="str">
        <f t="shared" si="28"/>
        <v/>
      </c>
      <c r="AU81" s="369" t="str">
        <f t="shared" si="29"/>
        <v/>
      </c>
      <c r="AV81" s="369" t="str">
        <f t="shared" si="30"/>
        <v/>
      </c>
      <c r="AW81" s="369" t="str">
        <f t="shared" si="31"/>
        <v/>
      </c>
      <c r="AX81" s="369" t="str">
        <f t="shared" si="32"/>
        <v/>
      </c>
      <c r="AY81" s="369" t="str">
        <f t="shared" si="33"/>
        <v/>
      </c>
    </row>
    <row r="82" spans="1:58" ht="18.75" customHeight="1">
      <c r="A82" s="6">
        <f t="shared" si="34"/>
        <v>59</v>
      </c>
      <c r="B82" s="136">
        <v>59</v>
      </c>
      <c r="C82" s="137" t="str">
        <f>IF('2021バレーＢ表'!C72="","",IF('2021バレーＢ表'!N72=3,"（抹消）",IF('2021バレーＢ表'!N72=4,"（活動実績なし）",IF('2021バレーＢ表'!N72=5,"（異動）",IF('2021バレーＢ表'!N72=1,'2021バレーＢ表'!P72,'2021バレーＢ表'!C72)))))</f>
        <v/>
      </c>
      <c r="D82" s="144" t="str">
        <f>IF('2021バレーＢ表'!E72="","",'2021バレーＢ表'!E72)</f>
        <v/>
      </c>
      <c r="E82" s="366" t="s">
        <v>1</v>
      </c>
      <c r="F82" s="362" t="str">
        <f>IF('2021バレーＢ表'!J72="","",'2021バレーＢ表'!J72)</f>
        <v/>
      </c>
      <c r="G82" s="41"/>
      <c r="H82" s="42"/>
      <c r="I82" s="43"/>
      <c r="J82" s="44"/>
      <c r="K82" s="45"/>
      <c r="L82" s="45"/>
      <c r="M82" s="45"/>
      <c r="N82" s="45"/>
      <c r="O82" s="45"/>
      <c r="P82" s="324"/>
      <c r="Q82" s="148">
        <f t="shared" si="4"/>
        <v>0</v>
      </c>
      <c r="R82" s="149">
        <f t="shared" si="5"/>
        <v>0</v>
      </c>
      <c r="S82" s="328" t="str">
        <f>IF('2021バレーＢ表'!M72="","",'2021バレーＢ表'!M72)</f>
        <v/>
      </c>
      <c r="T82" s="340" t="str">
        <f>IF('2021バレーＢ表'!N72="","",'2021バレーＢ表'!N72)</f>
        <v/>
      </c>
      <c r="U82" s="329" t="str">
        <f>IF('2021バレーＢ表'!O72="","",'2021バレーＢ表'!O72)</f>
        <v/>
      </c>
      <c r="W82" s="369" t="str">
        <f>'2021バレーＢ表'!I72</f>
        <v/>
      </c>
      <c r="X82" s="369">
        <f t="shared" si="6"/>
        <v>0</v>
      </c>
      <c r="Y82" s="369">
        <f t="shared" si="7"/>
        <v>0</v>
      </c>
      <c r="Z82" s="369">
        <f t="shared" si="8"/>
        <v>0</v>
      </c>
      <c r="AA82" s="369">
        <f t="shared" si="9"/>
        <v>0</v>
      </c>
      <c r="AB82" s="369">
        <f t="shared" si="10"/>
        <v>0</v>
      </c>
      <c r="AC82" s="369">
        <f t="shared" si="11"/>
        <v>0</v>
      </c>
      <c r="AD82" s="369">
        <f t="shared" si="12"/>
        <v>0</v>
      </c>
      <c r="AE82" s="369" t="str">
        <f t="shared" si="13"/>
        <v/>
      </c>
      <c r="AF82" s="369" t="str">
        <f t="shared" si="14"/>
        <v/>
      </c>
      <c r="AG82" s="369" t="str">
        <f t="shared" si="15"/>
        <v/>
      </c>
      <c r="AH82" s="369" t="str">
        <f t="shared" si="16"/>
        <v/>
      </c>
      <c r="AI82" s="369" t="str">
        <f t="shared" si="17"/>
        <v/>
      </c>
      <c r="AJ82" s="369" t="str">
        <f t="shared" si="18"/>
        <v/>
      </c>
      <c r="AK82" s="369" t="str">
        <f t="shared" si="19"/>
        <v/>
      </c>
      <c r="AL82" s="369" t="str">
        <f t="shared" si="20"/>
        <v/>
      </c>
      <c r="AM82" s="369" t="str">
        <f t="shared" si="21"/>
        <v/>
      </c>
      <c r="AN82" s="369" t="str">
        <f t="shared" si="22"/>
        <v/>
      </c>
      <c r="AO82" s="369" t="str">
        <f t="shared" si="23"/>
        <v/>
      </c>
      <c r="AP82" s="369" t="str">
        <f t="shared" si="24"/>
        <v/>
      </c>
      <c r="AQ82" s="369" t="str">
        <f t="shared" si="25"/>
        <v/>
      </c>
      <c r="AR82" s="369" t="str">
        <f t="shared" si="26"/>
        <v/>
      </c>
      <c r="AS82" s="369" t="str">
        <f t="shared" si="27"/>
        <v/>
      </c>
      <c r="AT82" s="369" t="str">
        <f t="shared" si="28"/>
        <v/>
      </c>
      <c r="AU82" s="369" t="str">
        <f t="shared" si="29"/>
        <v/>
      </c>
      <c r="AV82" s="369" t="str">
        <f t="shared" si="30"/>
        <v/>
      </c>
      <c r="AW82" s="369" t="str">
        <f t="shared" si="31"/>
        <v/>
      </c>
      <c r="AX82" s="369" t="str">
        <f t="shared" si="32"/>
        <v/>
      </c>
      <c r="AY82" s="369" t="str">
        <f t="shared" si="33"/>
        <v/>
      </c>
    </row>
    <row r="83" spans="1:58" ht="18.75" customHeight="1" thickBot="1">
      <c r="A83" s="6">
        <f t="shared" si="34"/>
        <v>60</v>
      </c>
      <c r="B83" s="139">
        <v>60</v>
      </c>
      <c r="C83" s="140" t="str">
        <f>IF('2021バレーＢ表'!C73="","",IF('2021バレーＢ表'!N73=3,"（抹消）",IF('2021バレーＢ表'!N73=4,"（活動実績なし）",IF('2021バレーＢ表'!N73=5,"（異動）",IF('2021バレーＢ表'!N73=1,'2021バレーＢ表'!P73,'2021バレーＢ表'!C73)))))</f>
        <v/>
      </c>
      <c r="D83" s="145" t="str">
        <f>IF('2021バレーＢ表'!E73="","",'2021バレーＢ表'!E73)</f>
        <v/>
      </c>
      <c r="E83" s="367" t="s">
        <v>1</v>
      </c>
      <c r="F83" s="363" t="str">
        <f>IF('2021バレーＢ表'!J73="","",'2021バレーＢ表'!J73)</f>
        <v/>
      </c>
      <c r="G83" s="46"/>
      <c r="H83" s="47"/>
      <c r="I83" s="48"/>
      <c r="J83" s="49"/>
      <c r="K83" s="50"/>
      <c r="L83" s="50"/>
      <c r="M83" s="50"/>
      <c r="N83" s="50"/>
      <c r="O83" s="50"/>
      <c r="P83" s="325"/>
      <c r="Q83" s="150">
        <f t="shared" si="4"/>
        <v>0</v>
      </c>
      <c r="R83" s="151">
        <f t="shared" si="5"/>
        <v>0</v>
      </c>
      <c r="S83" s="330" t="str">
        <f>IF('2021バレーＢ表'!M73="","",'2021バレーＢ表'!M73)</f>
        <v/>
      </c>
      <c r="T83" s="341" t="str">
        <f>IF('2021バレーＢ表'!N73="","",'2021バレーＢ表'!N73)</f>
        <v/>
      </c>
      <c r="U83" s="331" t="str">
        <f>IF('2021バレーＢ表'!O73="","",'2021バレーＢ表'!O73)</f>
        <v/>
      </c>
      <c r="W83" s="369" t="str">
        <f>'2021バレーＢ表'!I73</f>
        <v/>
      </c>
      <c r="X83" s="369">
        <f t="shared" si="6"/>
        <v>0</v>
      </c>
      <c r="Y83" s="369">
        <f t="shared" si="7"/>
        <v>0</v>
      </c>
      <c r="Z83" s="369">
        <f t="shared" si="8"/>
        <v>0</v>
      </c>
      <c r="AA83" s="369">
        <f t="shared" si="9"/>
        <v>0</v>
      </c>
      <c r="AB83" s="369">
        <f t="shared" si="10"/>
        <v>0</v>
      </c>
      <c r="AC83" s="369">
        <f t="shared" si="11"/>
        <v>0</v>
      </c>
      <c r="AD83" s="369">
        <f t="shared" si="12"/>
        <v>0</v>
      </c>
      <c r="AE83" s="369" t="str">
        <f t="shared" si="13"/>
        <v/>
      </c>
      <c r="AF83" s="369" t="str">
        <f t="shared" si="14"/>
        <v/>
      </c>
      <c r="AG83" s="369" t="str">
        <f t="shared" si="15"/>
        <v/>
      </c>
      <c r="AH83" s="369" t="str">
        <f t="shared" si="16"/>
        <v/>
      </c>
      <c r="AI83" s="369" t="str">
        <f t="shared" si="17"/>
        <v/>
      </c>
      <c r="AJ83" s="369" t="str">
        <f t="shared" si="18"/>
        <v/>
      </c>
      <c r="AK83" s="369" t="str">
        <f t="shared" si="19"/>
        <v/>
      </c>
      <c r="AL83" s="369" t="str">
        <f t="shared" si="20"/>
        <v/>
      </c>
      <c r="AM83" s="369" t="str">
        <f t="shared" si="21"/>
        <v/>
      </c>
      <c r="AN83" s="369" t="str">
        <f t="shared" si="22"/>
        <v/>
      </c>
      <c r="AO83" s="369" t="str">
        <f t="shared" si="23"/>
        <v/>
      </c>
      <c r="AP83" s="369" t="str">
        <f t="shared" si="24"/>
        <v/>
      </c>
      <c r="AQ83" s="369" t="str">
        <f t="shared" si="25"/>
        <v/>
      </c>
      <c r="AR83" s="369" t="str">
        <f t="shared" si="26"/>
        <v/>
      </c>
      <c r="AS83" s="369" t="str">
        <f t="shared" si="27"/>
        <v/>
      </c>
      <c r="AT83" s="369" t="str">
        <f t="shared" si="28"/>
        <v/>
      </c>
      <c r="AU83" s="369" t="str">
        <f t="shared" si="29"/>
        <v/>
      </c>
      <c r="AV83" s="369" t="str">
        <f t="shared" si="30"/>
        <v/>
      </c>
      <c r="AW83" s="369" t="str">
        <f t="shared" si="31"/>
        <v/>
      </c>
      <c r="AX83" s="369" t="str">
        <f t="shared" si="32"/>
        <v/>
      </c>
      <c r="AY83" s="369" t="str">
        <f t="shared" si="33"/>
        <v/>
      </c>
    </row>
    <row r="84" spans="1:58" ht="18.75" customHeight="1">
      <c r="A84" s="6">
        <f>$A$3*10000+$A$1*100+B84</f>
        <v>61</v>
      </c>
      <c r="B84" s="133">
        <v>61</v>
      </c>
      <c r="C84" s="134" t="str">
        <f>IF('2021バレーＢ表'!C74="","",IF('2021バレーＢ表'!N74=3,"（抹消）",IF('2021バレーＢ表'!N74=4,"（活動実績なし）",IF('2021バレーＢ表'!N74=5,"（異動）",IF('2021バレーＢ表'!N74=1,'2021バレーＢ表'!P74,'2021バレーＢ表'!C74)))))</f>
        <v/>
      </c>
      <c r="D84" s="135" t="str">
        <f>IF('2021バレーＢ表'!E74="","",'2021バレーＢ表'!E74)</f>
        <v/>
      </c>
      <c r="E84" s="368" t="s">
        <v>1</v>
      </c>
      <c r="F84" s="361" t="str">
        <f>IF('2021バレーＢ表'!J74="","",'2021バレーＢ表'!J74)</f>
        <v/>
      </c>
      <c r="G84" s="17"/>
      <c r="H84" s="18"/>
      <c r="I84" s="19"/>
      <c r="J84" s="20"/>
      <c r="K84" s="21"/>
      <c r="L84" s="21"/>
      <c r="M84" s="21"/>
      <c r="N84" s="21"/>
      <c r="O84" s="21"/>
      <c r="P84" s="320"/>
      <c r="Q84" s="146">
        <f t="shared" ref="Q84:Q123" si="35">COUNTIF(J84:P84,"Ｐ")</f>
        <v>0</v>
      </c>
      <c r="R84" s="147">
        <f t="shared" ref="R84:R123" si="36">COUNTA(J84:P84)-COUNTIF(J84:P84,"Ｐ")-COUNTIF(J84:P84,"Ｘ")</f>
        <v>0</v>
      </c>
      <c r="S84" s="332" t="str">
        <f>IF('2021バレーＢ表'!M74="","",'2021バレーＢ表'!M74)</f>
        <v/>
      </c>
      <c r="T84" s="342" t="str">
        <f>IF('2021バレーＢ表'!N74="","",'2021バレーＢ表'!N74)</f>
        <v/>
      </c>
      <c r="U84" s="333" t="str">
        <f>IF('2021バレーＢ表'!O74="","",'2021バレーＢ表'!O74)</f>
        <v/>
      </c>
      <c r="W84" s="369" t="str">
        <f>'2021バレーＢ表'!I74</f>
        <v/>
      </c>
      <c r="X84" s="369">
        <f t="shared" si="6"/>
        <v>0</v>
      </c>
      <c r="Y84" s="369">
        <f t="shared" si="7"/>
        <v>0</v>
      </c>
      <c r="Z84" s="369">
        <f t="shared" si="8"/>
        <v>0</v>
      </c>
      <c r="AA84" s="369">
        <f t="shared" si="9"/>
        <v>0</v>
      </c>
      <c r="AB84" s="369">
        <f t="shared" si="10"/>
        <v>0</v>
      </c>
      <c r="AC84" s="369">
        <f t="shared" si="11"/>
        <v>0</v>
      </c>
      <c r="AD84" s="369">
        <f t="shared" si="12"/>
        <v>0</v>
      </c>
      <c r="AE84" s="369" t="str">
        <f t="shared" si="13"/>
        <v/>
      </c>
      <c r="AF84" s="369" t="str">
        <f t="shared" si="14"/>
        <v/>
      </c>
      <c r="AG84" s="369" t="str">
        <f t="shared" si="15"/>
        <v/>
      </c>
      <c r="AH84" s="369" t="str">
        <f t="shared" si="16"/>
        <v/>
      </c>
      <c r="AI84" s="369" t="str">
        <f t="shared" si="17"/>
        <v/>
      </c>
      <c r="AJ84" s="369" t="str">
        <f t="shared" si="18"/>
        <v/>
      </c>
      <c r="AK84" s="369" t="str">
        <f t="shared" si="19"/>
        <v/>
      </c>
      <c r="AL84" s="369" t="str">
        <f t="shared" si="20"/>
        <v/>
      </c>
      <c r="AM84" s="369" t="str">
        <f t="shared" si="21"/>
        <v/>
      </c>
      <c r="AN84" s="369" t="str">
        <f t="shared" si="22"/>
        <v/>
      </c>
      <c r="AO84" s="369" t="str">
        <f t="shared" si="23"/>
        <v/>
      </c>
      <c r="AP84" s="369" t="str">
        <f t="shared" si="24"/>
        <v/>
      </c>
      <c r="AQ84" s="369" t="str">
        <f t="shared" si="25"/>
        <v/>
      </c>
      <c r="AR84" s="369" t="str">
        <f t="shared" si="26"/>
        <v/>
      </c>
      <c r="AS84" s="369" t="str">
        <f t="shared" si="27"/>
        <v/>
      </c>
      <c r="AT84" s="369" t="str">
        <f t="shared" si="28"/>
        <v/>
      </c>
      <c r="AU84" s="369" t="str">
        <f t="shared" si="29"/>
        <v/>
      </c>
      <c r="AV84" s="369" t="str">
        <f t="shared" si="30"/>
        <v/>
      </c>
      <c r="AW84" s="369" t="str">
        <f t="shared" si="31"/>
        <v/>
      </c>
      <c r="AX84" s="369" t="str">
        <f t="shared" si="32"/>
        <v/>
      </c>
      <c r="AY84" s="369" t="str">
        <f t="shared" si="33"/>
        <v/>
      </c>
      <c r="BC84"/>
      <c r="BD84"/>
      <c r="BE84" s="338"/>
      <c r="BF84" s="338"/>
    </row>
    <row r="85" spans="1:58" ht="18.75" customHeight="1">
      <c r="A85" s="6">
        <f t="shared" ref="A85:A123" si="37">$A$3*10000+$A$1*100+B85</f>
        <v>62</v>
      </c>
      <c r="B85" s="136">
        <v>62</v>
      </c>
      <c r="C85" s="137" t="str">
        <f>IF('2021バレーＢ表'!C75="","",IF('2021バレーＢ表'!N75=3,"（抹消）",IF('2021バレーＢ表'!N75=4,"（活動実績なし）",IF('2021バレーＢ表'!N75=5,"（異動）",IF('2021バレーＢ表'!N75=1,'2021バレーＢ表'!P75,'2021バレーＢ表'!C75)))))</f>
        <v/>
      </c>
      <c r="D85" s="138" t="str">
        <f>IF('2021バレーＢ表'!E75="","",'2021バレーＢ表'!E75)</f>
        <v/>
      </c>
      <c r="E85" s="366" t="s">
        <v>1</v>
      </c>
      <c r="F85" s="362" t="str">
        <f>IF('2021バレーＢ表'!J75="","",'2021バレーＢ表'!J75)</f>
        <v/>
      </c>
      <c r="G85" s="24"/>
      <c r="H85" s="25"/>
      <c r="I85" s="26"/>
      <c r="J85" s="27"/>
      <c r="K85" s="28"/>
      <c r="L85" s="28"/>
      <c r="M85" s="28"/>
      <c r="N85" s="28"/>
      <c r="O85" s="28"/>
      <c r="P85" s="321"/>
      <c r="Q85" s="148">
        <f t="shared" si="35"/>
        <v>0</v>
      </c>
      <c r="R85" s="149">
        <f t="shared" si="36"/>
        <v>0</v>
      </c>
      <c r="S85" s="328" t="str">
        <f>IF('2021バレーＢ表'!M75="","",'2021バレーＢ表'!M75)</f>
        <v/>
      </c>
      <c r="T85" s="340" t="str">
        <f>IF('2021バレーＢ表'!N75="","",'2021バレーＢ表'!N75)</f>
        <v/>
      </c>
      <c r="U85" s="329" t="str">
        <f>IF('2021バレーＢ表'!O75="","",'2021バレーＢ表'!O75)</f>
        <v/>
      </c>
      <c r="W85" s="369" t="str">
        <f>'2021バレーＢ表'!I75</f>
        <v/>
      </c>
      <c r="X85" s="369">
        <f t="shared" si="6"/>
        <v>0</v>
      </c>
      <c r="Y85" s="369">
        <f t="shared" si="7"/>
        <v>0</v>
      </c>
      <c r="Z85" s="369">
        <f t="shared" si="8"/>
        <v>0</v>
      </c>
      <c r="AA85" s="369">
        <f t="shared" si="9"/>
        <v>0</v>
      </c>
      <c r="AB85" s="369">
        <f t="shared" si="10"/>
        <v>0</v>
      </c>
      <c r="AC85" s="369">
        <f t="shared" si="11"/>
        <v>0</v>
      </c>
      <c r="AD85" s="369">
        <f t="shared" si="12"/>
        <v>0</v>
      </c>
      <c r="AE85" s="369" t="str">
        <f t="shared" si="13"/>
        <v/>
      </c>
      <c r="AF85" s="369" t="str">
        <f t="shared" si="14"/>
        <v/>
      </c>
      <c r="AG85" s="369" t="str">
        <f t="shared" si="15"/>
        <v/>
      </c>
      <c r="AH85" s="369" t="str">
        <f t="shared" si="16"/>
        <v/>
      </c>
      <c r="AI85" s="369" t="str">
        <f t="shared" si="17"/>
        <v/>
      </c>
      <c r="AJ85" s="369" t="str">
        <f t="shared" si="18"/>
        <v/>
      </c>
      <c r="AK85" s="369" t="str">
        <f t="shared" si="19"/>
        <v/>
      </c>
      <c r="AL85" s="369" t="str">
        <f t="shared" si="20"/>
        <v/>
      </c>
      <c r="AM85" s="369" t="str">
        <f t="shared" si="21"/>
        <v/>
      </c>
      <c r="AN85" s="369" t="str">
        <f t="shared" si="22"/>
        <v/>
      </c>
      <c r="AO85" s="369" t="str">
        <f t="shared" si="23"/>
        <v/>
      </c>
      <c r="AP85" s="369" t="str">
        <f t="shared" si="24"/>
        <v/>
      </c>
      <c r="AQ85" s="369" t="str">
        <f t="shared" si="25"/>
        <v/>
      </c>
      <c r="AR85" s="369" t="str">
        <f t="shared" si="26"/>
        <v/>
      </c>
      <c r="AS85" s="369" t="str">
        <f t="shared" si="27"/>
        <v/>
      </c>
      <c r="AT85" s="369" t="str">
        <f t="shared" si="28"/>
        <v/>
      </c>
      <c r="AU85" s="369" t="str">
        <f t="shared" si="29"/>
        <v/>
      </c>
      <c r="AV85" s="369" t="str">
        <f t="shared" si="30"/>
        <v/>
      </c>
      <c r="AW85" s="369" t="str">
        <f t="shared" si="31"/>
        <v/>
      </c>
      <c r="AX85" s="369" t="str">
        <f t="shared" si="32"/>
        <v/>
      </c>
      <c r="AY85" s="369" t="str">
        <f t="shared" si="33"/>
        <v/>
      </c>
      <c r="BC85"/>
      <c r="BD85"/>
      <c r="BE85" s="338"/>
      <c r="BF85" s="338"/>
    </row>
    <row r="86" spans="1:58" ht="18.75" customHeight="1">
      <c r="A86" s="6">
        <f t="shared" si="37"/>
        <v>63</v>
      </c>
      <c r="B86" s="136">
        <v>63</v>
      </c>
      <c r="C86" s="137" t="str">
        <f>IF('2021バレーＢ表'!C76="","",IF('2021バレーＢ表'!N76=3,"（抹消）",IF('2021バレーＢ表'!N76=4,"（活動実績なし）",IF('2021バレーＢ表'!N76=5,"（異動）",IF('2021バレーＢ表'!N76=1,'2021バレーＢ表'!P76,'2021バレーＢ表'!C76)))))</f>
        <v/>
      </c>
      <c r="D86" s="138" t="str">
        <f>IF('2021バレーＢ表'!E76="","",'2021バレーＢ表'!E76)</f>
        <v/>
      </c>
      <c r="E86" s="366" t="s">
        <v>1</v>
      </c>
      <c r="F86" s="362" t="str">
        <f>IF('2021バレーＢ表'!J76="","",'2021バレーＢ表'!J76)</f>
        <v/>
      </c>
      <c r="G86" s="24"/>
      <c r="H86" s="25"/>
      <c r="I86" s="26"/>
      <c r="J86" s="27"/>
      <c r="K86" s="28"/>
      <c r="L86" s="28"/>
      <c r="M86" s="28"/>
      <c r="N86" s="28"/>
      <c r="O86" s="28"/>
      <c r="P86" s="321"/>
      <c r="Q86" s="148">
        <f t="shared" si="35"/>
        <v>0</v>
      </c>
      <c r="R86" s="149">
        <f t="shared" si="36"/>
        <v>0</v>
      </c>
      <c r="S86" s="328" t="str">
        <f>IF('2021バレーＢ表'!M76="","",'2021バレーＢ表'!M76)</f>
        <v/>
      </c>
      <c r="T86" s="340" t="str">
        <f>IF('2021バレーＢ表'!N76="","",'2021バレーＢ表'!N76)</f>
        <v/>
      </c>
      <c r="U86" s="329" t="str">
        <f>IF('2021バレーＢ表'!O76="","",'2021バレーＢ表'!O76)</f>
        <v/>
      </c>
      <c r="W86" s="369" t="str">
        <f>'2021バレーＢ表'!I76</f>
        <v/>
      </c>
      <c r="X86" s="369">
        <f t="shared" si="6"/>
        <v>0</v>
      </c>
      <c r="Y86" s="369">
        <f t="shared" si="7"/>
        <v>0</v>
      </c>
      <c r="Z86" s="369">
        <f t="shared" si="8"/>
        <v>0</v>
      </c>
      <c r="AA86" s="369">
        <f t="shared" si="9"/>
        <v>0</v>
      </c>
      <c r="AB86" s="369">
        <f t="shared" si="10"/>
        <v>0</v>
      </c>
      <c r="AC86" s="369">
        <f t="shared" si="11"/>
        <v>0</v>
      </c>
      <c r="AD86" s="369">
        <f t="shared" si="12"/>
        <v>0</v>
      </c>
      <c r="AE86" s="369" t="str">
        <f t="shared" si="13"/>
        <v/>
      </c>
      <c r="AF86" s="369" t="str">
        <f t="shared" si="14"/>
        <v/>
      </c>
      <c r="AG86" s="369" t="str">
        <f t="shared" si="15"/>
        <v/>
      </c>
      <c r="AH86" s="369" t="str">
        <f t="shared" si="16"/>
        <v/>
      </c>
      <c r="AI86" s="369" t="str">
        <f t="shared" si="17"/>
        <v/>
      </c>
      <c r="AJ86" s="369" t="str">
        <f t="shared" si="18"/>
        <v/>
      </c>
      <c r="AK86" s="369" t="str">
        <f t="shared" si="19"/>
        <v/>
      </c>
      <c r="AL86" s="369" t="str">
        <f t="shared" si="20"/>
        <v/>
      </c>
      <c r="AM86" s="369" t="str">
        <f t="shared" si="21"/>
        <v/>
      </c>
      <c r="AN86" s="369" t="str">
        <f t="shared" si="22"/>
        <v/>
      </c>
      <c r="AO86" s="369" t="str">
        <f t="shared" si="23"/>
        <v/>
      </c>
      <c r="AP86" s="369" t="str">
        <f t="shared" si="24"/>
        <v/>
      </c>
      <c r="AQ86" s="369" t="str">
        <f t="shared" si="25"/>
        <v/>
      </c>
      <c r="AR86" s="369" t="str">
        <f t="shared" si="26"/>
        <v/>
      </c>
      <c r="AS86" s="369" t="str">
        <f t="shared" si="27"/>
        <v/>
      </c>
      <c r="AT86" s="369" t="str">
        <f t="shared" si="28"/>
        <v/>
      </c>
      <c r="AU86" s="369" t="str">
        <f t="shared" si="29"/>
        <v/>
      </c>
      <c r="AV86" s="369" t="str">
        <f t="shared" si="30"/>
        <v/>
      </c>
      <c r="AW86" s="369" t="str">
        <f t="shared" si="31"/>
        <v/>
      </c>
      <c r="AX86" s="369" t="str">
        <f t="shared" si="32"/>
        <v/>
      </c>
      <c r="AY86" s="369" t="str">
        <f t="shared" si="33"/>
        <v/>
      </c>
      <c r="BC86"/>
      <c r="BD86"/>
      <c r="BE86" s="338"/>
      <c r="BF86" s="338"/>
    </row>
    <row r="87" spans="1:58" ht="18.75" customHeight="1">
      <c r="A87" s="6">
        <f t="shared" si="37"/>
        <v>64</v>
      </c>
      <c r="B87" s="136">
        <v>64</v>
      </c>
      <c r="C87" s="137" t="str">
        <f>IF('2021バレーＢ表'!C77="","",IF('2021バレーＢ表'!N77=3,"（抹消）",IF('2021バレーＢ表'!N77=4,"（活動実績なし）",IF('2021バレーＢ表'!N77=5,"（異動）",IF('2021バレーＢ表'!N77=1,'2021バレーＢ表'!P77,'2021バレーＢ表'!C77)))))</f>
        <v/>
      </c>
      <c r="D87" s="138" t="str">
        <f>IF('2021バレーＢ表'!E77="","",'2021バレーＢ表'!E77)</f>
        <v/>
      </c>
      <c r="E87" s="366" t="s">
        <v>1</v>
      </c>
      <c r="F87" s="362" t="str">
        <f>IF('2021バレーＢ表'!J77="","",'2021バレーＢ表'!J77)</f>
        <v/>
      </c>
      <c r="G87" s="24"/>
      <c r="H87" s="25"/>
      <c r="I87" s="26"/>
      <c r="J87" s="27"/>
      <c r="K87" s="28"/>
      <c r="L87" s="28"/>
      <c r="M87" s="28"/>
      <c r="N87" s="28"/>
      <c r="O87" s="28"/>
      <c r="P87" s="321"/>
      <c r="Q87" s="148">
        <f t="shared" si="35"/>
        <v>0</v>
      </c>
      <c r="R87" s="149">
        <f t="shared" si="36"/>
        <v>0</v>
      </c>
      <c r="S87" s="328" t="str">
        <f>IF('2021バレーＢ表'!M77="","",'2021バレーＢ表'!M77)</f>
        <v/>
      </c>
      <c r="T87" s="340" t="str">
        <f>IF('2021バレーＢ表'!N77="","",'2021バレーＢ表'!N77)</f>
        <v/>
      </c>
      <c r="U87" s="329" t="str">
        <f>IF('2021バレーＢ表'!O77="","",'2021バレーＢ表'!O77)</f>
        <v/>
      </c>
      <c r="W87" s="369" t="str">
        <f>'2021バレーＢ表'!I77</f>
        <v/>
      </c>
      <c r="X87" s="369">
        <f t="shared" si="6"/>
        <v>0</v>
      </c>
      <c r="Y87" s="369">
        <f t="shared" si="7"/>
        <v>0</v>
      </c>
      <c r="Z87" s="369">
        <f t="shared" si="8"/>
        <v>0</v>
      </c>
      <c r="AA87" s="369">
        <f t="shared" si="9"/>
        <v>0</v>
      </c>
      <c r="AB87" s="369">
        <f t="shared" si="10"/>
        <v>0</v>
      </c>
      <c r="AC87" s="369">
        <f t="shared" si="11"/>
        <v>0</v>
      </c>
      <c r="AD87" s="369">
        <f t="shared" si="12"/>
        <v>0</v>
      </c>
      <c r="AE87" s="369" t="str">
        <f t="shared" si="13"/>
        <v/>
      </c>
      <c r="AF87" s="369" t="str">
        <f t="shared" si="14"/>
        <v/>
      </c>
      <c r="AG87" s="369" t="str">
        <f t="shared" si="15"/>
        <v/>
      </c>
      <c r="AH87" s="369" t="str">
        <f t="shared" si="16"/>
        <v/>
      </c>
      <c r="AI87" s="369" t="str">
        <f t="shared" si="17"/>
        <v/>
      </c>
      <c r="AJ87" s="369" t="str">
        <f t="shared" si="18"/>
        <v/>
      </c>
      <c r="AK87" s="369" t="str">
        <f t="shared" si="19"/>
        <v/>
      </c>
      <c r="AL87" s="369" t="str">
        <f t="shared" si="20"/>
        <v/>
      </c>
      <c r="AM87" s="369" t="str">
        <f t="shared" si="21"/>
        <v/>
      </c>
      <c r="AN87" s="369" t="str">
        <f t="shared" si="22"/>
        <v/>
      </c>
      <c r="AO87" s="369" t="str">
        <f t="shared" si="23"/>
        <v/>
      </c>
      <c r="AP87" s="369" t="str">
        <f t="shared" si="24"/>
        <v/>
      </c>
      <c r="AQ87" s="369" t="str">
        <f t="shared" si="25"/>
        <v/>
      </c>
      <c r="AR87" s="369" t="str">
        <f t="shared" si="26"/>
        <v/>
      </c>
      <c r="AS87" s="369" t="str">
        <f t="shared" si="27"/>
        <v/>
      </c>
      <c r="AT87" s="369" t="str">
        <f t="shared" si="28"/>
        <v/>
      </c>
      <c r="AU87" s="369" t="str">
        <f t="shared" si="29"/>
        <v/>
      </c>
      <c r="AV87" s="369" t="str">
        <f t="shared" si="30"/>
        <v/>
      </c>
      <c r="AW87" s="369" t="str">
        <f t="shared" si="31"/>
        <v/>
      </c>
      <c r="AX87" s="369" t="str">
        <f t="shared" si="32"/>
        <v/>
      </c>
      <c r="AY87" s="369" t="str">
        <f t="shared" si="33"/>
        <v/>
      </c>
      <c r="BC87"/>
      <c r="BD87"/>
      <c r="BE87" s="338"/>
      <c r="BF87" s="338"/>
    </row>
    <row r="88" spans="1:58" ht="18.75" customHeight="1">
      <c r="A88" s="6">
        <f t="shared" si="37"/>
        <v>65</v>
      </c>
      <c r="B88" s="136">
        <v>65</v>
      </c>
      <c r="C88" s="137" t="str">
        <f>IF('2021バレーＢ表'!C78="","",IF('2021バレーＢ表'!N78=3,"（抹消）",IF('2021バレーＢ表'!N78=4,"（活動実績なし）",IF('2021バレーＢ表'!N78=5,"（異動）",IF('2021バレーＢ表'!N78=1,'2021バレーＢ表'!P78,'2021バレーＢ表'!C78)))))</f>
        <v/>
      </c>
      <c r="D88" s="138" t="str">
        <f>IF('2021バレーＢ表'!E78="","",'2021バレーＢ表'!E78)</f>
        <v/>
      </c>
      <c r="E88" s="366" t="s">
        <v>1</v>
      </c>
      <c r="F88" s="362" t="str">
        <f>IF('2021バレーＢ表'!J78="","",'2021バレーＢ表'!J78)</f>
        <v/>
      </c>
      <c r="G88" s="24"/>
      <c r="H88" s="25"/>
      <c r="I88" s="26"/>
      <c r="J88" s="27"/>
      <c r="K88" s="28"/>
      <c r="L88" s="28"/>
      <c r="M88" s="28"/>
      <c r="N88" s="28"/>
      <c r="O88" s="28"/>
      <c r="P88" s="321"/>
      <c r="Q88" s="148">
        <f t="shared" si="35"/>
        <v>0</v>
      </c>
      <c r="R88" s="149">
        <f t="shared" si="36"/>
        <v>0</v>
      </c>
      <c r="S88" s="328" t="str">
        <f>IF('2021バレーＢ表'!M78="","",'2021バレーＢ表'!M78)</f>
        <v/>
      </c>
      <c r="T88" s="340" t="str">
        <f>IF('2021バレーＢ表'!N78="","",'2021バレーＢ表'!N78)</f>
        <v/>
      </c>
      <c r="U88" s="329" t="str">
        <f>IF('2021バレーＢ表'!O78="","",'2021バレーＢ表'!O78)</f>
        <v/>
      </c>
      <c r="W88" s="369" t="str">
        <f>'2021バレーＢ表'!I78</f>
        <v/>
      </c>
      <c r="X88" s="369">
        <f t="shared" si="6"/>
        <v>0</v>
      </c>
      <c r="Y88" s="369">
        <f t="shared" si="7"/>
        <v>0</v>
      </c>
      <c r="Z88" s="369">
        <f t="shared" si="8"/>
        <v>0</v>
      </c>
      <c r="AA88" s="369">
        <f t="shared" si="9"/>
        <v>0</v>
      </c>
      <c r="AB88" s="369">
        <f t="shared" si="10"/>
        <v>0</v>
      </c>
      <c r="AC88" s="369">
        <f t="shared" si="11"/>
        <v>0</v>
      </c>
      <c r="AD88" s="369">
        <f t="shared" si="12"/>
        <v>0</v>
      </c>
      <c r="AE88" s="369" t="str">
        <f t="shared" si="13"/>
        <v/>
      </c>
      <c r="AF88" s="369" t="str">
        <f t="shared" si="14"/>
        <v/>
      </c>
      <c r="AG88" s="369" t="str">
        <f t="shared" si="15"/>
        <v/>
      </c>
      <c r="AH88" s="369" t="str">
        <f t="shared" si="16"/>
        <v/>
      </c>
      <c r="AI88" s="369" t="str">
        <f t="shared" si="17"/>
        <v/>
      </c>
      <c r="AJ88" s="369" t="str">
        <f t="shared" si="18"/>
        <v/>
      </c>
      <c r="AK88" s="369" t="str">
        <f t="shared" si="19"/>
        <v/>
      </c>
      <c r="AL88" s="369" t="str">
        <f t="shared" si="20"/>
        <v/>
      </c>
      <c r="AM88" s="369" t="str">
        <f t="shared" si="21"/>
        <v/>
      </c>
      <c r="AN88" s="369" t="str">
        <f t="shared" si="22"/>
        <v/>
      </c>
      <c r="AO88" s="369" t="str">
        <f t="shared" si="23"/>
        <v/>
      </c>
      <c r="AP88" s="369" t="str">
        <f t="shared" si="24"/>
        <v/>
      </c>
      <c r="AQ88" s="369" t="str">
        <f t="shared" si="25"/>
        <v/>
      </c>
      <c r="AR88" s="369" t="str">
        <f t="shared" si="26"/>
        <v/>
      </c>
      <c r="AS88" s="369" t="str">
        <f t="shared" si="27"/>
        <v/>
      </c>
      <c r="AT88" s="369" t="str">
        <f t="shared" si="28"/>
        <v/>
      </c>
      <c r="AU88" s="369" t="str">
        <f t="shared" si="29"/>
        <v/>
      </c>
      <c r="AV88" s="369" t="str">
        <f t="shared" si="30"/>
        <v/>
      </c>
      <c r="AW88" s="369" t="str">
        <f t="shared" si="31"/>
        <v/>
      </c>
      <c r="AX88" s="369" t="str">
        <f t="shared" si="32"/>
        <v/>
      </c>
      <c r="AY88" s="369" t="str">
        <f t="shared" si="33"/>
        <v/>
      </c>
      <c r="BC88"/>
      <c r="BD88"/>
      <c r="BE88" s="338"/>
      <c r="BF88" s="338"/>
    </row>
    <row r="89" spans="1:58" ht="18.75" customHeight="1">
      <c r="A89" s="6">
        <f t="shared" si="37"/>
        <v>66</v>
      </c>
      <c r="B89" s="136">
        <v>66</v>
      </c>
      <c r="C89" s="137" t="str">
        <f>IF('2021バレーＢ表'!C79="","",IF('2021バレーＢ表'!N79=3,"（抹消）",IF('2021バレーＢ表'!N79=4,"（活動実績なし）",IF('2021バレーＢ表'!N79=5,"（異動）",IF('2021バレーＢ表'!N79=1,'2021バレーＢ表'!P79,'2021バレーＢ表'!C79)))))</f>
        <v/>
      </c>
      <c r="D89" s="138" t="str">
        <f>IF('2021バレーＢ表'!E79="","",'2021バレーＢ表'!E79)</f>
        <v/>
      </c>
      <c r="E89" s="366" t="s">
        <v>1</v>
      </c>
      <c r="F89" s="362" t="str">
        <f>IF('2021バレーＢ表'!J79="","",'2021バレーＢ表'!J79)</f>
        <v/>
      </c>
      <c r="G89" s="24"/>
      <c r="H89" s="25"/>
      <c r="I89" s="26"/>
      <c r="J89" s="27"/>
      <c r="K89" s="28"/>
      <c r="L89" s="28"/>
      <c r="M89" s="28"/>
      <c r="N89" s="28"/>
      <c r="O89" s="28"/>
      <c r="P89" s="321"/>
      <c r="Q89" s="148">
        <f t="shared" si="35"/>
        <v>0</v>
      </c>
      <c r="R89" s="149">
        <f t="shared" si="36"/>
        <v>0</v>
      </c>
      <c r="S89" s="328" t="str">
        <f>IF('2021バレーＢ表'!M79="","",'2021バレーＢ表'!M79)</f>
        <v/>
      </c>
      <c r="T89" s="340" t="str">
        <f>IF('2021バレーＢ表'!N79="","",'2021バレーＢ表'!N79)</f>
        <v/>
      </c>
      <c r="U89" s="329" t="str">
        <f>IF('2021バレーＢ表'!O79="","",'2021バレーＢ表'!O79)</f>
        <v/>
      </c>
      <c r="W89" s="369" t="str">
        <f>'2021バレーＢ表'!I79</f>
        <v/>
      </c>
      <c r="X89" s="369">
        <f t="shared" ref="X89:X123" si="38">COUNTIF($J89:$P89,"Ｐ")</f>
        <v>0</v>
      </c>
      <c r="Y89" s="369">
        <f t="shared" ref="Y89:Y123" si="39">COUNTIF($J89:$P89,"Ｒ")</f>
        <v>0</v>
      </c>
      <c r="Z89" s="369">
        <f t="shared" ref="Z89:Z123" si="40">COUNTIF($J89:$P89,"Ｇ")</f>
        <v>0</v>
      </c>
      <c r="AA89" s="369">
        <f t="shared" ref="AA89:AA123" si="41">COUNTIF($J89:$P89,"Ｓ")</f>
        <v>0</v>
      </c>
      <c r="AB89" s="369">
        <f t="shared" ref="AB89:AB123" si="42">COUNTIF($J89:$P89,"Ｍ")</f>
        <v>0</v>
      </c>
      <c r="AC89" s="369">
        <f t="shared" ref="AC89:AC123" si="43">COUNTIF($J89:$P89,"Ｃ")</f>
        <v>0</v>
      </c>
      <c r="AD89" s="369">
        <f t="shared" ref="AD89:AD123" si="44">COUNTIF($J89:$P89,"Ｔ")</f>
        <v>0</v>
      </c>
      <c r="AE89" s="369" t="str">
        <f t="shared" ref="AE89:AE123" si="45">IF($W89=1,X89,"")</f>
        <v/>
      </c>
      <c r="AF89" s="369" t="str">
        <f t="shared" ref="AF89:AF123" si="46">IF($W89=1,Y89,"")</f>
        <v/>
      </c>
      <c r="AG89" s="369" t="str">
        <f t="shared" ref="AG89:AG123" si="47">IF($W89=1,Z89,"")</f>
        <v/>
      </c>
      <c r="AH89" s="369" t="str">
        <f t="shared" ref="AH89:AH123" si="48">IF($W89=1,AA89,"")</f>
        <v/>
      </c>
      <c r="AI89" s="369" t="str">
        <f t="shared" ref="AI89:AI123" si="49">IF($W89=1,AB89,"")</f>
        <v/>
      </c>
      <c r="AJ89" s="369" t="str">
        <f t="shared" ref="AJ89:AJ123" si="50">IF($W89=1,AC89,"")</f>
        <v/>
      </c>
      <c r="AK89" s="369" t="str">
        <f t="shared" ref="AK89:AK123" si="51">IF($W89=1,AD89,"")</f>
        <v/>
      </c>
      <c r="AL89" s="369" t="str">
        <f t="shared" ref="AL89:AL123" si="52">IF($W89=2,X89,"")</f>
        <v/>
      </c>
      <c r="AM89" s="369" t="str">
        <f t="shared" ref="AM89:AM123" si="53">IF($W89=2,Y89,"")</f>
        <v/>
      </c>
      <c r="AN89" s="369" t="str">
        <f t="shared" ref="AN89:AN123" si="54">IF($W89=2,Z89,"")</f>
        <v/>
      </c>
      <c r="AO89" s="369" t="str">
        <f t="shared" ref="AO89:AO123" si="55">IF($W89=2,AA89,"")</f>
        <v/>
      </c>
      <c r="AP89" s="369" t="str">
        <f t="shared" ref="AP89:AP123" si="56">IF($W89=2,AB89,"")</f>
        <v/>
      </c>
      <c r="AQ89" s="369" t="str">
        <f t="shared" ref="AQ89:AQ123" si="57">IF($W89=2,AC89,"")</f>
        <v/>
      </c>
      <c r="AR89" s="369" t="str">
        <f t="shared" ref="AR89:AR123" si="58">IF($W89=2,AD89,"")</f>
        <v/>
      </c>
      <c r="AS89" s="369" t="str">
        <f t="shared" ref="AS89:AS123" si="59">IF($W89=3,X89,"")</f>
        <v/>
      </c>
      <c r="AT89" s="369" t="str">
        <f t="shared" ref="AT89:AT123" si="60">IF($W89=3,Y89,"")</f>
        <v/>
      </c>
      <c r="AU89" s="369" t="str">
        <f t="shared" ref="AU89:AU123" si="61">IF($W89=3,Z89,"")</f>
        <v/>
      </c>
      <c r="AV89" s="369" t="str">
        <f t="shared" ref="AV89:AV123" si="62">IF($W89=3,AA89,"")</f>
        <v/>
      </c>
      <c r="AW89" s="369" t="str">
        <f t="shared" ref="AW89:AW123" si="63">IF($W89=3,AB89,"")</f>
        <v/>
      </c>
      <c r="AX89" s="369" t="str">
        <f t="shared" ref="AX89:AX123" si="64">IF($W89=3,AC89,"")</f>
        <v/>
      </c>
      <c r="AY89" s="369" t="str">
        <f t="shared" ref="AY89:AY123" si="65">IF($W89=3,AD89,"")</f>
        <v/>
      </c>
      <c r="BC89"/>
      <c r="BD89"/>
      <c r="BE89" s="338"/>
      <c r="BF89" s="338"/>
    </row>
    <row r="90" spans="1:58" ht="18.75" customHeight="1">
      <c r="A90" s="6">
        <f t="shared" si="37"/>
        <v>67</v>
      </c>
      <c r="B90" s="136">
        <v>67</v>
      </c>
      <c r="C90" s="137" t="str">
        <f>IF('2021バレーＢ表'!C80="","",IF('2021バレーＢ表'!N80=3,"（抹消）",IF('2021バレーＢ表'!N80=4,"（活動実績なし）",IF('2021バレーＢ表'!N80=5,"（異動）",IF('2021バレーＢ表'!N80=1,'2021バレーＢ表'!P80,'2021バレーＢ表'!C80)))))</f>
        <v/>
      </c>
      <c r="D90" s="138" t="str">
        <f>IF('2021バレーＢ表'!E80="","",'2021バレーＢ表'!E80)</f>
        <v/>
      </c>
      <c r="E90" s="366" t="s">
        <v>1</v>
      </c>
      <c r="F90" s="362" t="str">
        <f>IF('2021バレーＢ表'!J80="","",'2021バレーＢ表'!J80)</f>
        <v/>
      </c>
      <c r="G90" s="24"/>
      <c r="H90" s="25"/>
      <c r="I90" s="26"/>
      <c r="J90" s="27"/>
      <c r="K90" s="28"/>
      <c r="L90" s="28"/>
      <c r="M90" s="28"/>
      <c r="N90" s="28"/>
      <c r="O90" s="28"/>
      <c r="P90" s="321"/>
      <c r="Q90" s="148">
        <f t="shared" si="35"/>
        <v>0</v>
      </c>
      <c r="R90" s="149">
        <f t="shared" si="36"/>
        <v>0</v>
      </c>
      <c r="S90" s="328" t="str">
        <f>IF('2021バレーＢ表'!M80="","",'2021バレーＢ表'!M80)</f>
        <v/>
      </c>
      <c r="T90" s="340" t="str">
        <f>IF('2021バレーＢ表'!N80="","",'2021バレーＢ表'!N80)</f>
        <v/>
      </c>
      <c r="U90" s="329" t="str">
        <f>IF('2021バレーＢ表'!O80="","",'2021バレーＢ表'!O80)</f>
        <v/>
      </c>
      <c r="W90" s="369" t="str">
        <f>'2021バレーＢ表'!I80</f>
        <v/>
      </c>
      <c r="X90" s="369">
        <f t="shared" si="38"/>
        <v>0</v>
      </c>
      <c r="Y90" s="369">
        <f t="shared" si="39"/>
        <v>0</v>
      </c>
      <c r="Z90" s="369">
        <f t="shared" si="40"/>
        <v>0</v>
      </c>
      <c r="AA90" s="369">
        <f t="shared" si="41"/>
        <v>0</v>
      </c>
      <c r="AB90" s="369">
        <f t="shared" si="42"/>
        <v>0</v>
      </c>
      <c r="AC90" s="369">
        <f t="shared" si="43"/>
        <v>0</v>
      </c>
      <c r="AD90" s="369">
        <f t="shared" si="44"/>
        <v>0</v>
      </c>
      <c r="AE90" s="369" t="str">
        <f t="shared" si="45"/>
        <v/>
      </c>
      <c r="AF90" s="369" t="str">
        <f t="shared" si="46"/>
        <v/>
      </c>
      <c r="AG90" s="369" t="str">
        <f t="shared" si="47"/>
        <v/>
      </c>
      <c r="AH90" s="369" t="str">
        <f t="shared" si="48"/>
        <v/>
      </c>
      <c r="AI90" s="369" t="str">
        <f t="shared" si="49"/>
        <v/>
      </c>
      <c r="AJ90" s="369" t="str">
        <f t="shared" si="50"/>
        <v/>
      </c>
      <c r="AK90" s="369" t="str">
        <f t="shared" si="51"/>
        <v/>
      </c>
      <c r="AL90" s="369" t="str">
        <f t="shared" si="52"/>
        <v/>
      </c>
      <c r="AM90" s="369" t="str">
        <f t="shared" si="53"/>
        <v/>
      </c>
      <c r="AN90" s="369" t="str">
        <f t="shared" si="54"/>
        <v/>
      </c>
      <c r="AO90" s="369" t="str">
        <f t="shared" si="55"/>
        <v/>
      </c>
      <c r="AP90" s="369" t="str">
        <f t="shared" si="56"/>
        <v/>
      </c>
      <c r="AQ90" s="369" t="str">
        <f t="shared" si="57"/>
        <v/>
      </c>
      <c r="AR90" s="369" t="str">
        <f t="shared" si="58"/>
        <v/>
      </c>
      <c r="AS90" s="369" t="str">
        <f t="shared" si="59"/>
        <v/>
      </c>
      <c r="AT90" s="369" t="str">
        <f t="shared" si="60"/>
        <v/>
      </c>
      <c r="AU90" s="369" t="str">
        <f t="shared" si="61"/>
        <v/>
      </c>
      <c r="AV90" s="369" t="str">
        <f t="shared" si="62"/>
        <v/>
      </c>
      <c r="AW90" s="369" t="str">
        <f t="shared" si="63"/>
        <v/>
      </c>
      <c r="AX90" s="369" t="str">
        <f t="shared" si="64"/>
        <v/>
      </c>
      <c r="AY90" s="369" t="str">
        <f t="shared" si="65"/>
        <v/>
      </c>
      <c r="BC90"/>
      <c r="BD90"/>
      <c r="BE90" s="338"/>
      <c r="BF90" s="338"/>
    </row>
    <row r="91" spans="1:58" ht="18.75" customHeight="1">
      <c r="A91" s="6">
        <f t="shared" si="37"/>
        <v>68</v>
      </c>
      <c r="B91" s="136">
        <v>68</v>
      </c>
      <c r="C91" s="137" t="str">
        <f>IF('2021バレーＢ表'!C81="","",IF('2021バレーＢ表'!N81=3,"（抹消）",IF('2021バレーＢ表'!N81=4,"（活動実績なし）",IF('2021バレーＢ表'!N81=5,"（異動）",IF('2021バレーＢ表'!N81=1,'2021バレーＢ表'!P81,'2021バレーＢ表'!C81)))))</f>
        <v/>
      </c>
      <c r="D91" s="138" t="str">
        <f>IF('2021バレーＢ表'!E81="","",'2021バレーＢ表'!E81)</f>
        <v/>
      </c>
      <c r="E91" s="366" t="s">
        <v>1</v>
      </c>
      <c r="F91" s="362" t="str">
        <f>IF('2021バレーＢ表'!J81="","",'2021バレーＢ表'!J81)</f>
        <v/>
      </c>
      <c r="G91" s="24"/>
      <c r="H91" s="25"/>
      <c r="I91" s="26"/>
      <c r="J91" s="27"/>
      <c r="K91" s="28"/>
      <c r="L91" s="28"/>
      <c r="M91" s="28"/>
      <c r="N91" s="28"/>
      <c r="O91" s="28"/>
      <c r="P91" s="321"/>
      <c r="Q91" s="148">
        <f t="shared" si="35"/>
        <v>0</v>
      </c>
      <c r="R91" s="149">
        <f t="shared" si="36"/>
        <v>0</v>
      </c>
      <c r="S91" s="328" t="str">
        <f>IF('2021バレーＢ表'!M81="","",'2021バレーＢ表'!M81)</f>
        <v/>
      </c>
      <c r="T91" s="340" t="str">
        <f>IF('2021バレーＢ表'!N81="","",'2021バレーＢ表'!N81)</f>
        <v/>
      </c>
      <c r="U91" s="329" t="str">
        <f>IF('2021バレーＢ表'!O81="","",'2021バレーＢ表'!O81)</f>
        <v/>
      </c>
      <c r="W91" s="369" t="str">
        <f>'2021バレーＢ表'!I81</f>
        <v/>
      </c>
      <c r="X91" s="369">
        <f t="shared" si="38"/>
        <v>0</v>
      </c>
      <c r="Y91" s="369">
        <f t="shared" si="39"/>
        <v>0</v>
      </c>
      <c r="Z91" s="369">
        <f t="shared" si="40"/>
        <v>0</v>
      </c>
      <c r="AA91" s="369">
        <f t="shared" si="41"/>
        <v>0</v>
      </c>
      <c r="AB91" s="369">
        <f t="shared" si="42"/>
        <v>0</v>
      </c>
      <c r="AC91" s="369">
        <f t="shared" si="43"/>
        <v>0</v>
      </c>
      <c r="AD91" s="369">
        <f t="shared" si="44"/>
        <v>0</v>
      </c>
      <c r="AE91" s="369" t="str">
        <f t="shared" si="45"/>
        <v/>
      </c>
      <c r="AF91" s="369" t="str">
        <f t="shared" si="46"/>
        <v/>
      </c>
      <c r="AG91" s="369" t="str">
        <f t="shared" si="47"/>
        <v/>
      </c>
      <c r="AH91" s="369" t="str">
        <f t="shared" si="48"/>
        <v/>
      </c>
      <c r="AI91" s="369" t="str">
        <f t="shared" si="49"/>
        <v/>
      </c>
      <c r="AJ91" s="369" t="str">
        <f t="shared" si="50"/>
        <v/>
      </c>
      <c r="AK91" s="369" t="str">
        <f t="shared" si="51"/>
        <v/>
      </c>
      <c r="AL91" s="369" t="str">
        <f t="shared" si="52"/>
        <v/>
      </c>
      <c r="AM91" s="369" t="str">
        <f t="shared" si="53"/>
        <v/>
      </c>
      <c r="AN91" s="369" t="str">
        <f t="shared" si="54"/>
        <v/>
      </c>
      <c r="AO91" s="369" t="str">
        <f t="shared" si="55"/>
        <v/>
      </c>
      <c r="AP91" s="369" t="str">
        <f t="shared" si="56"/>
        <v/>
      </c>
      <c r="AQ91" s="369" t="str">
        <f t="shared" si="57"/>
        <v/>
      </c>
      <c r="AR91" s="369" t="str">
        <f t="shared" si="58"/>
        <v/>
      </c>
      <c r="AS91" s="369" t="str">
        <f t="shared" si="59"/>
        <v/>
      </c>
      <c r="AT91" s="369" t="str">
        <f t="shared" si="60"/>
        <v/>
      </c>
      <c r="AU91" s="369" t="str">
        <f t="shared" si="61"/>
        <v/>
      </c>
      <c r="AV91" s="369" t="str">
        <f t="shared" si="62"/>
        <v/>
      </c>
      <c r="AW91" s="369" t="str">
        <f t="shared" si="63"/>
        <v/>
      </c>
      <c r="AX91" s="369" t="str">
        <f t="shared" si="64"/>
        <v/>
      </c>
      <c r="AY91" s="369" t="str">
        <f t="shared" si="65"/>
        <v/>
      </c>
      <c r="BC91"/>
      <c r="BD91"/>
      <c r="BE91" s="338"/>
      <c r="BF91" s="338"/>
    </row>
    <row r="92" spans="1:58" ht="18.75" customHeight="1">
      <c r="A92" s="6">
        <f t="shared" si="37"/>
        <v>69</v>
      </c>
      <c r="B92" s="136">
        <v>69</v>
      </c>
      <c r="C92" s="137" t="str">
        <f>IF('2021バレーＢ表'!C82="","",IF('2021バレーＢ表'!N82=3,"（抹消）",IF('2021バレーＢ表'!N82=4,"（活動実績なし）",IF('2021バレーＢ表'!N82=5,"（異動）",IF('2021バレーＢ表'!N82=1,'2021バレーＢ表'!P82,'2021バレーＢ表'!C82)))))</f>
        <v/>
      </c>
      <c r="D92" s="138" t="str">
        <f>IF('2021バレーＢ表'!E82="","",'2021バレーＢ表'!E82)</f>
        <v/>
      </c>
      <c r="E92" s="366" t="s">
        <v>1</v>
      </c>
      <c r="F92" s="362" t="str">
        <f>IF('2021バレーＢ表'!J82="","",'2021バレーＢ表'!J82)</f>
        <v/>
      </c>
      <c r="G92" s="24"/>
      <c r="H92" s="25"/>
      <c r="I92" s="26"/>
      <c r="J92" s="27"/>
      <c r="K92" s="28"/>
      <c r="L92" s="28"/>
      <c r="M92" s="28"/>
      <c r="N92" s="28"/>
      <c r="O92" s="28"/>
      <c r="P92" s="321"/>
      <c r="Q92" s="148">
        <f t="shared" si="35"/>
        <v>0</v>
      </c>
      <c r="R92" s="149">
        <f t="shared" si="36"/>
        <v>0</v>
      </c>
      <c r="S92" s="328" t="str">
        <f>IF('2021バレーＢ表'!M82="","",'2021バレーＢ表'!M82)</f>
        <v/>
      </c>
      <c r="T92" s="340" t="str">
        <f>IF('2021バレーＢ表'!N82="","",'2021バレーＢ表'!N82)</f>
        <v/>
      </c>
      <c r="U92" s="329" t="str">
        <f>IF('2021バレーＢ表'!O82="","",'2021バレーＢ表'!O82)</f>
        <v/>
      </c>
      <c r="W92" s="369" t="str">
        <f>'2021バレーＢ表'!I82</f>
        <v/>
      </c>
      <c r="X92" s="369">
        <f t="shared" si="38"/>
        <v>0</v>
      </c>
      <c r="Y92" s="369">
        <f t="shared" si="39"/>
        <v>0</v>
      </c>
      <c r="Z92" s="369">
        <f t="shared" si="40"/>
        <v>0</v>
      </c>
      <c r="AA92" s="369">
        <f t="shared" si="41"/>
        <v>0</v>
      </c>
      <c r="AB92" s="369">
        <f t="shared" si="42"/>
        <v>0</v>
      </c>
      <c r="AC92" s="369">
        <f t="shared" si="43"/>
        <v>0</v>
      </c>
      <c r="AD92" s="369">
        <f t="shared" si="44"/>
        <v>0</v>
      </c>
      <c r="AE92" s="369" t="str">
        <f t="shared" si="45"/>
        <v/>
      </c>
      <c r="AF92" s="369" t="str">
        <f t="shared" si="46"/>
        <v/>
      </c>
      <c r="AG92" s="369" t="str">
        <f t="shared" si="47"/>
        <v/>
      </c>
      <c r="AH92" s="369" t="str">
        <f t="shared" si="48"/>
        <v/>
      </c>
      <c r="AI92" s="369" t="str">
        <f t="shared" si="49"/>
        <v/>
      </c>
      <c r="AJ92" s="369" t="str">
        <f t="shared" si="50"/>
        <v/>
      </c>
      <c r="AK92" s="369" t="str">
        <f t="shared" si="51"/>
        <v/>
      </c>
      <c r="AL92" s="369" t="str">
        <f t="shared" si="52"/>
        <v/>
      </c>
      <c r="AM92" s="369" t="str">
        <f t="shared" si="53"/>
        <v/>
      </c>
      <c r="AN92" s="369" t="str">
        <f t="shared" si="54"/>
        <v/>
      </c>
      <c r="AO92" s="369" t="str">
        <f t="shared" si="55"/>
        <v/>
      </c>
      <c r="AP92" s="369" t="str">
        <f t="shared" si="56"/>
        <v/>
      </c>
      <c r="AQ92" s="369" t="str">
        <f t="shared" si="57"/>
        <v/>
      </c>
      <c r="AR92" s="369" t="str">
        <f t="shared" si="58"/>
        <v/>
      </c>
      <c r="AS92" s="369" t="str">
        <f t="shared" si="59"/>
        <v/>
      </c>
      <c r="AT92" s="369" t="str">
        <f t="shared" si="60"/>
        <v/>
      </c>
      <c r="AU92" s="369" t="str">
        <f t="shared" si="61"/>
        <v/>
      </c>
      <c r="AV92" s="369" t="str">
        <f t="shared" si="62"/>
        <v/>
      </c>
      <c r="AW92" s="369" t="str">
        <f t="shared" si="63"/>
        <v/>
      </c>
      <c r="AX92" s="369" t="str">
        <f t="shared" si="64"/>
        <v/>
      </c>
      <c r="AY92" s="369" t="str">
        <f t="shared" si="65"/>
        <v/>
      </c>
      <c r="BC92"/>
      <c r="BD92"/>
      <c r="BE92" s="338"/>
      <c r="BF92" s="338"/>
    </row>
    <row r="93" spans="1:58" ht="18.75" customHeight="1">
      <c r="A93" s="6">
        <f t="shared" si="37"/>
        <v>70</v>
      </c>
      <c r="B93" s="136">
        <v>70</v>
      </c>
      <c r="C93" s="137" t="str">
        <f>IF('2021バレーＢ表'!C83="","",IF('2021バレーＢ表'!N83=3,"（抹消）",IF('2021バレーＢ表'!N83=4,"（活動実績なし）",IF('2021バレーＢ表'!N83=5,"（異動）",IF('2021バレーＢ表'!N83=1,'2021バレーＢ表'!P83,'2021バレーＢ表'!C83)))))</f>
        <v/>
      </c>
      <c r="D93" s="138" t="str">
        <f>IF('2021バレーＢ表'!E83="","",'2021バレーＢ表'!E83)</f>
        <v/>
      </c>
      <c r="E93" s="366" t="s">
        <v>1</v>
      </c>
      <c r="F93" s="362" t="str">
        <f>IF('2021バレーＢ表'!J83="","",'2021バレーＢ表'!J83)</f>
        <v/>
      </c>
      <c r="G93" s="24"/>
      <c r="H93" s="25"/>
      <c r="I93" s="26"/>
      <c r="J93" s="27"/>
      <c r="K93" s="28"/>
      <c r="L93" s="28"/>
      <c r="M93" s="28"/>
      <c r="N93" s="28"/>
      <c r="O93" s="28"/>
      <c r="P93" s="321"/>
      <c r="Q93" s="148">
        <f t="shared" si="35"/>
        <v>0</v>
      </c>
      <c r="R93" s="149">
        <f t="shared" si="36"/>
        <v>0</v>
      </c>
      <c r="S93" s="328" t="str">
        <f>IF('2021バレーＢ表'!M83="","",'2021バレーＢ表'!M83)</f>
        <v/>
      </c>
      <c r="T93" s="340" t="str">
        <f>IF('2021バレーＢ表'!N83="","",'2021バレーＢ表'!N83)</f>
        <v/>
      </c>
      <c r="U93" s="329" t="str">
        <f>IF('2021バレーＢ表'!O83="","",'2021バレーＢ表'!O83)</f>
        <v/>
      </c>
      <c r="W93" s="369" t="str">
        <f>'2021バレーＢ表'!I83</f>
        <v/>
      </c>
      <c r="X93" s="369">
        <f t="shared" si="38"/>
        <v>0</v>
      </c>
      <c r="Y93" s="369">
        <f t="shared" si="39"/>
        <v>0</v>
      </c>
      <c r="Z93" s="369">
        <f t="shared" si="40"/>
        <v>0</v>
      </c>
      <c r="AA93" s="369">
        <f t="shared" si="41"/>
        <v>0</v>
      </c>
      <c r="AB93" s="369">
        <f t="shared" si="42"/>
        <v>0</v>
      </c>
      <c r="AC93" s="369">
        <f t="shared" si="43"/>
        <v>0</v>
      </c>
      <c r="AD93" s="369">
        <f t="shared" si="44"/>
        <v>0</v>
      </c>
      <c r="AE93" s="369" t="str">
        <f t="shared" si="45"/>
        <v/>
      </c>
      <c r="AF93" s="369" t="str">
        <f t="shared" si="46"/>
        <v/>
      </c>
      <c r="AG93" s="369" t="str">
        <f t="shared" si="47"/>
        <v/>
      </c>
      <c r="AH93" s="369" t="str">
        <f t="shared" si="48"/>
        <v/>
      </c>
      <c r="AI93" s="369" t="str">
        <f t="shared" si="49"/>
        <v/>
      </c>
      <c r="AJ93" s="369" t="str">
        <f t="shared" si="50"/>
        <v/>
      </c>
      <c r="AK93" s="369" t="str">
        <f t="shared" si="51"/>
        <v/>
      </c>
      <c r="AL93" s="369" t="str">
        <f t="shared" si="52"/>
        <v/>
      </c>
      <c r="AM93" s="369" t="str">
        <f t="shared" si="53"/>
        <v/>
      </c>
      <c r="AN93" s="369" t="str">
        <f t="shared" si="54"/>
        <v/>
      </c>
      <c r="AO93" s="369" t="str">
        <f t="shared" si="55"/>
        <v/>
      </c>
      <c r="AP93" s="369" t="str">
        <f t="shared" si="56"/>
        <v/>
      </c>
      <c r="AQ93" s="369" t="str">
        <f t="shared" si="57"/>
        <v/>
      </c>
      <c r="AR93" s="369" t="str">
        <f t="shared" si="58"/>
        <v/>
      </c>
      <c r="AS93" s="369" t="str">
        <f t="shared" si="59"/>
        <v/>
      </c>
      <c r="AT93" s="369" t="str">
        <f t="shared" si="60"/>
        <v/>
      </c>
      <c r="AU93" s="369" t="str">
        <f t="shared" si="61"/>
        <v/>
      </c>
      <c r="AV93" s="369" t="str">
        <f t="shared" si="62"/>
        <v/>
      </c>
      <c r="AW93" s="369" t="str">
        <f t="shared" si="63"/>
        <v/>
      </c>
      <c r="AX93" s="369" t="str">
        <f t="shared" si="64"/>
        <v/>
      </c>
      <c r="AY93" s="369" t="str">
        <f t="shared" si="65"/>
        <v/>
      </c>
      <c r="BC93"/>
      <c r="BD93"/>
      <c r="BE93" s="338"/>
      <c r="BF93" s="338"/>
    </row>
    <row r="94" spans="1:58" ht="18.75" customHeight="1">
      <c r="A94" s="6">
        <f t="shared" si="37"/>
        <v>71</v>
      </c>
      <c r="B94" s="136">
        <v>71</v>
      </c>
      <c r="C94" s="137" t="str">
        <f>IF('2021バレーＢ表'!C84="","",IF('2021バレーＢ表'!N84=3,"（抹消）",IF('2021バレーＢ表'!N84=4,"（活動実績なし）",IF('2021バレーＢ表'!N84=5,"（異動）",IF('2021バレーＢ表'!N84=1,'2021バレーＢ表'!P84,'2021バレーＢ表'!C84)))))</f>
        <v/>
      </c>
      <c r="D94" s="138" t="str">
        <f>IF('2021バレーＢ表'!E84="","",'2021バレーＢ表'!E84)</f>
        <v/>
      </c>
      <c r="E94" s="366" t="s">
        <v>1</v>
      </c>
      <c r="F94" s="362" t="str">
        <f>IF('2021バレーＢ表'!J84="","",'2021バレーＢ表'!J84)</f>
        <v/>
      </c>
      <c r="G94" s="24"/>
      <c r="H94" s="25"/>
      <c r="I94" s="26"/>
      <c r="J94" s="27"/>
      <c r="K94" s="28"/>
      <c r="L94" s="28"/>
      <c r="M94" s="28"/>
      <c r="N94" s="28"/>
      <c r="O94" s="28"/>
      <c r="P94" s="321"/>
      <c r="Q94" s="148">
        <f t="shared" si="35"/>
        <v>0</v>
      </c>
      <c r="R94" s="149">
        <f t="shared" si="36"/>
        <v>0</v>
      </c>
      <c r="S94" s="328" t="str">
        <f>IF('2021バレーＢ表'!M84="","",'2021バレーＢ表'!M84)</f>
        <v/>
      </c>
      <c r="T94" s="340" t="str">
        <f>IF('2021バレーＢ表'!N84="","",'2021バレーＢ表'!N84)</f>
        <v/>
      </c>
      <c r="U94" s="329" t="str">
        <f>IF('2021バレーＢ表'!O84="","",'2021バレーＢ表'!O84)</f>
        <v/>
      </c>
      <c r="W94" s="369" t="str">
        <f>'2021バレーＢ表'!I84</f>
        <v/>
      </c>
      <c r="X94" s="369">
        <f t="shared" si="38"/>
        <v>0</v>
      </c>
      <c r="Y94" s="369">
        <f t="shared" si="39"/>
        <v>0</v>
      </c>
      <c r="Z94" s="369">
        <f t="shared" si="40"/>
        <v>0</v>
      </c>
      <c r="AA94" s="369">
        <f t="shared" si="41"/>
        <v>0</v>
      </c>
      <c r="AB94" s="369">
        <f t="shared" si="42"/>
        <v>0</v>
      </c>
      <c r="AC94" s="369">
        <f t="shared" si="43"/>
        <v>0</v>
      </c>
      <c r="AD94" s="369">
        <f t="shared" si="44"/>
        <v>0</v>
      </c>
      <c r="AE94" s="369" t="str">
        <f t="shared" si="45"/>
        <v/>
      </c>
      <c r="AF94" s="369" t="str">
        <f t="shared" si="46"/>
        <v/>
      </c>
      <c r="AG94" s="369" t="str">
        <f t="shared" si="47"/>
        <v/>
      </c>
      <c r="AH94" s="369" t="str">
        <f t="shared" si="48"/>
        <v/>
      </c>
      <c r="AI94" s="369" t="str">
        <f t="shared" si="49"/>
        <v/>
      </c>
      <c r="AJ94" s="369" t="str">
        <f t="shared" si="50"/>
        <v/>
      </c>
      <c r="AK94" s="369" t="str">
        <f t="shared" si="51"/>
        <v/>
      </c>
      <c r="AL94" s="369" t="str">
        <f t="shared" si="52"/>
        <v/>
      </c>
      <c r="AM94" s="369" t="str">
        <f t="shared" si="53"/>
        <v/>
      </c>
      <c r="AN94" s="369" t="str">
        <f t="shared" si="54"/>
        <v/>
      </c>
      <c r="AO94" s="369" t="str">
        <f t="shared" si="55"/>
        <v/>
      </c>
      <c r="AP94" s="369" t="str">
        <f t="shared" si="56"/>
        <v/>
      </c>
      <c r="AQ94" s="369" t="str">
        <f t="shared" si="57"/>
        <v/>
      </c>
      <c r="AR94" s="369" t="str">
        <f t="shared" si="58"/>
        <v/>
      </c>
      <c r="AS94" s="369" t="str">
        <f t="shared" si="59"/>
        <v/>
      </c>
      <c r="AT94" s="369" t="str">
        <f t="shared" si="60"/>
        <v/>
      </c>
      <c r="AU94" s="369" t="str">
        <f t="shared" si="61"/>
        <v/>
      </c>
      <c r="AV94" s="369" t="str">
        <f t="shared" si="62"/>
        <v/>
      </c>
      <c r="AW94" s="369" t="str">
        <f t="shared" si="63"/>
        <v/>
      </c>
      <c r="AX94" s="369" t="str">
        <f t="shared" si="64"/>
        <v/>
      </c>
      <c r="AY94" s="369" t="str">
        <f t="shared" si="65"/>
        <v/>
      </c>
      <c r="BC94"/>
      <c r="BD94"/>
      <c r="BE94" s="338"/>
      <c r="BF94" s="338"/>
    </row>
    <row r="95" spans="1:58" ht="18.75" customHeight="1">
      <c r="A95" s="6">
        <f t="shared" si="37"/>
        <v>72</v>
      </c>
      <c r="B95" s="136">
        <v>72</v>
      </c>
      <c r="C95" s="137" t="str">
        <f>IF('2021バレーＢ表'!C85="","",IF('2021バレーＢ表'!N85=3,"（抹消）",IF('2021バレーＢ表'!N85=4,"（活動実績なし）",IF('2021バレーＢ表'!N85=5,"（異動）",IF('2021バレーＢ表'!N85=1,'2021バレーＢ表'!P85,'2021バレーＢ表'!C85)))))</f>
        <v/>
      </c>
      <c r="D95" s="138" t="str">
        <f>IF('2021バレーＢ表'!E85="","",'2021バレーＢ表'!E85)</f>
        <v/>
      </c>
      <c r="E95" s="366" t="s">
        <v>1</v>
      </c>
      <c r="F95" s="362" t="str">
        <f>IF('2021バレーＢ表'!J85="","",'2021バレーＢ表'!J85)</f>
        <v/>
      </c>
      <c r="G95" s="24"/>
      <c r="H95" s="25"/>
      <c r="I95" s="26"/>
      <c r="J95" s="27"/>
      <c r="K95" s="28"/>
      <c r="L95" s="28"/>
      <c r="M95" s="28"/>
      <c r="N95" s="28"/>
      <c r="O95" s="28"/>
      <c r="P95" s="321"/>
      <c r="Q95" s="148">
        <f t="shared" si="35"/>
        <v>0</v>
      </c>
      <c r="R95" s="149">
        <f t="shared" si="36"/>
        <v>0</v>
      </c>
      <c r="S95" s="328" t="str">
        <f>IF('2021バレーＢ表'!M85="","",'2021バレーＢ表'!M85)</f>
        <v/>
      </c>
      <c r="T95" s="340" t="str">
        <f>IF('2021バレーＢ表'!N85="","",'2021バレーＢ表'!N85)</f>
        <v/>
      </c>
      <c r="U95" s="329" t="str">
        <f>IF('2021バレーＢ表'!O85="","",'2021バレーＢ表'!O85)</f>
        <v/>
      </c>
      <c r="W95" s="369" t="str">
        <f>'2021バレーＢ表'!I85</f>
        <v/>
      </c>
      <c r="X95" s="369">
        <f t="shared" si="38"/>
        <v>0</v>
      </c>
      <c r="Y95" s="369">
        <f t="shared" si="39"/>
        <v>0</v>
      </c>
      <c r="Z95" s="369">
        <f t="shared" si="40"/>
        <v>0</v>
      </c>
      <c r="AA95" s="369">
        <f t="shared" si="41"/>
        <v>0</v>
      </c>
      <c r="AB95" s="369">
        <f t="shared" si="42"/>
        <v>0</v>
      </c>
      <c r="AC95" s="369">
        <f t="shared" si="43"/>
        <v>0</v>
      </c>
      <c r="AD95" s="369">
        <f t="shared" si="44"/>
        <v>0</v>
      </c>
      <c r="AE95" s="369" t="str">
        <f t="shared" si="45"/>
        <v/>
      </c>
      <c r="AF95" s="369" t="str">
        <f t="shared" si="46"/>
        <v/>
      </c>
      <c r="AG95" s="369" t="str">
        <f t="shared" si="47"/>
        <v/>
      </c>
      <c r="AH95" s="369" t="str">
        <f t="shared" si="48"/>
        <v/>
      </c>
      <c r="AI95" s="369" t="str">
        <f t="shared" si="49"/>
        <v/>
      </c>
      <c r="AJ95" s="369" t="str">
        <f t="shared" si="50"/>
        <v/>
      </c>
      <c r="AK95" s="369" t="str">
        <f t="shared" si="51"/>
        <v/>
      </c>
      <c r="AL95" s="369" t="str">
        <f t="shared" si="52"/>
        <v/>
      </c>
      <c r="AM95" s="369" t="str">
        <f t="shared" si="53"/>
        <v/>
      </c>
      <c r="AN95" s="369" t="str">
        <f t="shared" si="54"/>
        <v/>
      </c>
      <c r="AO95" s="369" t="str">
        <f t="shared" si="55"/>
        <v/>
      </c>
      <c r="AP95" s="369" t="str">
        <f t="shared" si="56"/>
        <v/>
      </c>
      <c r="AQ95" s="369" t="str">
        <f t="shared" si="57"/>
        <v/>
      </c>
      <c r="AR95" s="369" t="str">
        <f t="shared" si="58"/>
        <v/>
      </c>
      <c r="AS95" s="369" t="str">
        <f t="shared" si="59"/>
        <v/>
      </c>
      <c r="AT95" s="369" t="str">
        <f t="shared" si="60"/>
        <v/>
      </c>
      <c r="AU95" s="369" t="str">
        <f t="shared" si="61"/>
        <v/>
      </c>
      <c r="AV95" s="369" t="str">
        <f t="shared" si="62"/>
        <v/>
      </c>
      <c r="AW95" s="369" t="str">
        <f t="shared" si="63"/>
        <v/>
      </c>
      <c r="AX95" s="369" t="str">
        <f t="shared" si="64"/>
        <v/>
      </c>
      <c r="AY95" s="369" t="str">
        <f t="shared" si="65"/>
        <v/>
      </c>
      <c r="BC95"/>
      <c r="BD95"/>
      <c r="BE95" s="338"/>
      <c r="BF95" s="338"/>
    </row>
    <row r="96" spans="1:58" ht="18.75" customHeight="1">
      <c r="A96" s="6">
        <f t="shared" si="37"/>
        <v>73</v>
      </c>
      <c r="B96" s="136">
        <v>73</v>
      </c>
      <c r="C96" s="137" t="str">
        <f>IF('2021バレーＢ表'!C86="","",IF('2021バレーＢ表'!N86=3,"（抹消）",IF('2021バレーＢ表'!N86=4,"（活動実績なし）",IF('2021バレーＢ表'!N86=5,"（異動）",IF('2021バレーＢ表'!N86=1,'2021バレーＢ表'!P86,'2021バレーＢ表'!C86)))))</f>
        <v/>
      </c>
      <c r="D96" s="138" t="str">
        <f>IF('2021バレーＢ表'!E86="","",'2021バレーＢ表'!E86)</f>
        <v/>
      </c>
      <c r="E96" s="366" t="s">
        <v>1</v>
      </c>
      <c r="F96" s="362" t="str">
        <f>IF('2021バレーＢ表'!J86="","",'2021バレーＢ表'!J86)</f>
        <v/>
      </c>
      <c r="G96" s="24"/>
      <c r="H96" s="25"/>
      <c r="I96" s="26"/>
      <c r="J96" s="27"/>
      <c r="K96" s="28"/>
      <c r="L96" s="28"/>
      <c r="M96" s="28"/>
      <c r="N96" s="28"/>
      <c r="O96" s="28"/>
      <c r="P96" s="321"/>
      <c r="Q96" s="148">
        <f t="shared" si="35"/>
        <v>0</v>
      </c>
      <c r="R96" s="149">
        <f t="shared" si="36"/>
        <v>0</v>
      </c>
      <c r="S96" s="328" t="str">
        <f>IF('2021バレーＢ表'!M86="","",'2021バレーＢ表'!M86)</f>
        <v/>
      </c>
      <c r="T96" s="340" t="str">
        <f>IF('2021バレーＢ表'!N86="","",'2021バレーＢ表'!N86)</f>
        <v/>
      </c>
      <c r="U96" s="329" t="str">
        <f>IF('2021バレーＢ表'!O86="","",'2021バレーＢ表'!O86)</f>
        <v/>
      </c>
      <c r="W96" s="369" t="str">
        <f>'2021バレーＢ表'!I86</f>
        <v/>
      </c>
      <c r="X96" s="369">
        <f t="shared" si="38"/>
        <v>0</v>
      </c>
      <c r="Y96" s="369">
        <f t="shared" si="39"/>
        <v>0</v>
      </c>
      <c r="Z96" s="369">
        <f t="shared" si="40"/>
        <v>0</v>
      </c>
      <c r="AA96" s="369">
        <f t="shared" si="41"/>
        <v>0</v>
      </c>
      <c r="AB96" s="369">
        <f t="shared" si="42"/>
        <v>0</v>
      </c>
      <c r="AC96" s="369">
        <f t="shared" si="43"/>
        <v>0</v>
      </c>
      <c r="AD96" s="369">
        <f t="shared" si="44"/>
        <v>0</v>
      </c>
      <c r="AE96" s="369" t="str">
        <f t="shared" si="45"/>
        <v/>
      </c>
      <c r="AF96" s="369" t="str">
        <f t="shared" si="46"/>
        <v/>
      </c>
      <c r="AG96" s="369" t="str">
        <f t="shared" si="47"/>
        <v/>
      </c>
      <c r="AH96" s="369" t="str">
        <f t="shared" si="48"/>
        <v/>
      </c>
      <c r="AI96" s="369" t="str">
        <f t="shared" si="49"/>
        <v/>
      </c>
      <c r="AJ96" s="369" t="str">
        <f t="shared" si="50"/>
        <v/>
      </c>
      <c r="AK96" s="369" t="str">
        <f t="shared" si="51"/>
        <v/>
      </c>
      <c r="AL96" s="369" t="str">
        <f t="shared" si="52"/>
        <v/>
      </c>
      <c r="AM96" s="369" t="str">
        <f t="shared" si="53"/>
        <v/>
      </c>
      <c r="AN96" s="369" t="str">
        <f t="shared" si="54"/>
        <v/>
      </c>
      <c r="AO96" s="369" t="str">
        <f t="shared" si="55"/>
        <v/>
      </c>
      <c r="AP96" s="369" t="str">
        <f t="shared" si="56"/>
        <v/>
      </c>
      <c r="AQ96" s="369" t="str">
        <f t="shared" si="57"/>
        <v/>
      </c>
      <c r="AR96" s="369" t="str">
        <f t="shared" si="58"/>
        <v/>
      </c>
      <c r="AS96" s="369" t="str">
        <f t="shared" si="59"/>
        <v/>
      </c>
      <c r="AT96" s="369" t="str">
        <f t="shared" si="60"/>
        <v/>
      </c>
      <c r="AU96" s="369" t="str">
        <f t="shared" si="61"/>
        <v/>
      </c>
      <c r="AV96" s="369" t="str">
        <f t="shared" si="62"/>
        <v/>
      </c>
      <c r="AW96" s="369" t="str">
        <f t="shared" si="63"/>
        <v/>
      </c>
      <c r="AX96" s="369" t="str">
        <f t="shared" si="64"/>
        <v/>
      </c>
      <c r="AY96" s="369" t="str">
        <f t="shared" si="65"/>
        <v/>
      </c>
      <c r="BC96"/>
      <c r="BD96"/>
      <c r="BE96" s="338"/>
      <c r="BF96" s="338"/>
    </row>
    <row r="97" spans="1:58" ht="18.75" customHeight="1">
      <c r="A97" s="6">
        <f t="shared" si="37"/>
        <v>74</v>
      </c>
      <c r="B97" s="136">
        <v>74</v>
      </c>
      <c r="C97" s="137" t="str">
        <f>IF('2021バレーＢ表'!C87="","",IF('2021バレーＢ表'!N87=3,"（抹消）",IF('2021バレーＢ表'!N87=4,"（活動実績なし）",IF('2021バレーＢ表'!N87=5,"（異動）",IF('2021バレーＢ表'!N87=1,'2021バレーＢ表'!P87,'2021バレーＢ表'!C87)))))</f>
        <v/>
      </c>
      <c r="D97" s="138" t="str">
        <f>IF('2021バレーＢ表'!E87="","",'2021バレーＢ表'!E87)</f>
        <v/>
      </c>
      <c r="E97" s="366" t="s">
        <v>1</v>
      </c>
      <c r="F97" s="362" t="str">
        <f>IF('2021バレーＢ表'!J87="","",'2021バレーＢ表'!J87)</f>
        <v/>
      </c>
      <c r="G97" s="24"/>
      <c r="H97" s="25"/>
      <c r="I97" s="26"/>
      <c r="J97" s="27"/>
      <c r="K97" s="28"/>
      <c r="L97" s="28"/>
      <c r="M97" s="28"/>
      <c r="N97" s="28"/>
      <c r="O97" s="28"/>
      <c r="P97" s="321"/>
      <c r="Q97" s="148">
        <f t="shared" si="35"/>
        <v>0</v>
      </c>
      <c r="R97" s="149">
        <f t="shared" si="36"/>
        <v>0</v>
      </c>
      <c r="S97" s="328" t="str">
        <f>IF('2021バレーＢ表'!M87="","",'2021バレーＢ表'!M87)</f>
        <v/>
      </c>
      <c r="T97" s="340" t="str">
        <f>IF('2021バレーＢ表'!N87="","",'2021バレーＢ表'!N87)</f>
        <v/>
      </c>
      <c r="U97" s="329" t="str">
        <f>IF('2021バレーＢ表'!O87="","",'2021バレーＢ表'!O87)</f>
        <v/>
      </c>
      <c r="W97" s="369" t="str">
        <f>'2021バレーＢ表'!I87</f>
        <v/>
      </c>
      <c r="X97" s="369">
        <f t="shared" si="38"/>
        <v>0</v>
      </c>
      <c r="Y97" s="369">
        <f t="shared" si="39"/>
        <v>0</v>
      </c>
      <c r="Z97" s="369">
        <f t="shared" si="40"/>
        <v>0</v>
      </c>
      <c r="AA97" s="369">
        <f t="shared" si="41"/>
        <v>0</v>
      </c>
      <c r="AB97" s="369">
        <f t="shared" si="42"/>
        <v>0</v>
      </c>
      <c r="AC97" s="369">
        <f t="shared" si="43"/>
        <v>0</v>
      </c>
      <c r="AD97" s="369">
        <f t="shared" si="44"/>
        <v>0</v>
      </c>
      <c r="AE97" s="369" t="str">
        <f t="shared" si="45"/>
        <v/>
      </c>
      <c r="AF97" s="369" t="str">
        <f t="shared" si="46"/>
        <v/>
      </c>
      <c r="AG97" s="369" t="str">
        <f t="shared" si="47"/>
        <v/>
      </c>
      <c r="AH97" s="369" t="str">
        <f t="shared" si="48"/>
        <v/>
      </c>
      <c r="AI97" s="369" t="str">
        <f t="shared" si="49"/>
        <v/>
      </c>
      <c r="AJ97" s="369" t="str">
        <f t="shared" si="50"/>
        <v/>
      </c>
      <c r="AK97" s="369" t="str">
        <f t="shared" si="51"/>
        <v/>
      </c>
      <c r="AL97" s="369" t="str">
        <f t="shared" si="52"/>
        <v/>
      </c>
      <c r="AM97" s="369" t="str">
        <f t="shared" si="53"/>
        <v/>
      </c>
      <c r="AN97" s="369" t="str">
        <f t="shared" si="54"/>
        <v/>
      </c>
      <c r="AO97" s="369" t="str">
        <f t="shared" si="55"/>
        <v/>
      </c>
      <c r="AP97" s="369" t="str">
        <f t="shared" si="56"/>
        <v/>
      </c>
      <c r="AQ97" s="369" t="str">
        <f t="shared" si="57"/>
        <v/>
      </c>
      <c r="AR97" s="369" t="str">
        <f t="shared" si="58"/>
        <v/>
      </c>
      <c r="AS97" s="369" t="str">
        <f t="shared" si="59"/>
        <v/>
      </c>
      <c r="AT97" s="369" t="str">
        <f t="shared" si="60"/>
        <v/>
      </c>
      <c r="AU97" s="369" t="str">
        <f t="shared" si="61"/>
        <v/>
      </c>
      <c r="AV97" s="369" t="str">
        <f t="shared" si="62"/>
        <v/>
      </c>
      <c r="AW97" s="369" t="str">
        <f t="shared" si="63"/>
        <v/>
      </c>
      <c r="AX97" s="369" t="str">
        <f t="shared" si="64"/>
        <v/>
      </c>
      <c r="AY97" s="369" t="str">
        <f t="shared" si="65"/>
        <v/>
      </c>
      <c r="BC97"/>
      <c r="BD97"/>
      <c r="BE97" s="338"/>
      <c r="BF97" s="338"/>
    </row>
    <row r="98" spans="1:58" ht="18.75" customHeight="1">
      <c r="A98" s="6">
        <f t="shared" si="37"/>
        <v>75</v>
      </c>
      <c r="B98" s="136">
        <v>75</v>
      </c>
      <c r="C98" s="137" t="str">
        <f>IF('2021バレーＢ表'!C88="","",IF('2021バレーＢ表'!N88=3,"（抹消）",IF('2021バレーＢ表'!N88=4,"（活動実績なし）",IF('2021バレーＢ表'!N88=5,"（異動）",IF('2021バレーＢ表'!N88=1,'2021バレーＢ表'!P88,'2021バレーＢ表'!C88)))))</f>
        <v/>
      </c>
      <c r="D98" s="138" t="str">
        <f>IF('2021バレーＢ表'!E88="","",'2021バレーＢ表'!E88)</f>
        <v/>
      </c>
      <c r="E98" s="366" t="s">
        <v>1</v>
      </c>
      <c r="F98" s="362" t="str">
        <f>IF('2021バレーＢ表'!J88="","",'2021バレーＢ表'!J88)</f>
        <v/>
      </c>
      <c r="G98" s="24"/>
      <c r="H98" s="25"/>
      <c r="I98" s="26"/>
      <c r="J98" s="27"/>
      <c r="K98" s="28"/>
      <c r="L98" s="28"/>
      <c r="M98" s="28"/>
      <c r="N98" s="28"/>
      <c r="O98" s="28"/>
      <c r="P98" s="321"/>
      <c r="Q98" s="148">
        <f t="shared" si="35"/>
        <v>0</v>
      </c>
      <c r="R98" s="149">
        <f t="shared" si="36"/>
        <v>0</v>
      </c>
      <c r="S98" s="328" t="str">
        <f>IF('2021バレーＢ表'!M88="","",'2021バレーＢ表'!M88)</f>
        <v/>
      </c>
      <c r="T98" s="340" t="str">
        <f>IF('2021バレーＢ表'!N88="","",'2021バレーＢ表'!N88)</f>
        <v/>
      </c>
      <c r="U98" s="329" t="str">
        <f>IF('2021バレーＢ表'!O88="","",'2021バレーＢ表'!O88)</f>
        <v/>
      </c>
      <c r="W98" s="369" t="str">
        <f>'2021バレーＢ表'!I88</f>
        <v/>
      </c>
      <c r="X98" s="369">
        <f t="shared" si="38"/>
        <v>0</v>
      </c>
      <c r="Y98" s="369">
        <f t="shared" si="39"/>
        <v>0</v>
      </c>
      <c r="Z98" s="369">
        <f t="shared" si="40"/>
        <v>0</v>
      </c>
      <c r="AA98" s="369">
        <f t="shared" si="41"/>
        <v>0</v>
      </c>
      <c r="AB98" s="369">
        <f t="shared" si="42"/>
        <v>0</v>
      </c>
      <c r="AC98" s="369">
        <f t="shared" si="43"/>
        <v>0</v>
      </c>
      <c r="AD98" s="369">
        <f t="shared" si="44"/>
        <v>0</v>
      </c>
      <c r="AE98" s="369" t="str">
        <f t="shared" si="45"/>
        <v/>
      </c>
      <c r="AF98" s="369" t="str">
        <f t="shared" si="46"/>
        <v/>
      </c>
      <c r="AG98" s="369" t="str">
        <f t="shared" si="47"/>
        <v/>
      </c>
      <c r="AH98" s="369" t="str">
        <f t="shared" si="48"/>
        <v/>
      </c>
      <c r="AI98" s="369" t="str">
        <f t="shared" si="49"/>
        <v/>
      </c>
      <c r="AJ98" s="369" t="str">
        <f t="shared" si="50"/>
        <v/>
      </c>
      <c r="AK98" s="369" t="str">
        <f t="shared" si="51"/>
        <v/>
      </c>
      <c r="AL98" s="369" t="str">
        <f t="shared" si="52"/>
        <v/>
      </c>
      <c r="AM98" s="369" t="str">
        <f t="shared" si="53"/>
        <v/>
      </c>
      <c r="AN98" s="369" t="str">
        <f t="shared" si="54"/>
        <v/>
      </c>
      <c r="AO98" s="369" t="str">
        <f t="shared" si="55"/>
        <v/>
      </c>
      <c r="AP98" s="369" t="str">
        <f t="shared" si="56"/>
        <v/>
      </c>
      <c r="AQ98" s="369" t="str">
        <f t="shared" si="57"/>
        <v/>
      </c>
      <c r="AR98" s="369" t="str">
        <f t="shared" si="58"/>
        <v/>
      </c>
      <c r="AS98" s="369" t="str">
        <f t="shared" si="59"/>
        <v/>
      </c>
      <c r="AT98" s="369" t="str">
        <f t="shared" si="60"/>
        <v/>
      </c>
      <c r="AU98" s="369" t="str">
        <f t="shared" si="61"/>
        <v/>
      </c>
      <c r="AV98" s="369" t="str">
        <f t="shared" si="62"/>
        <v/>
      </c>
      <c r="AW98" s="369" t="str">
        <f t="shared" si="63"/>
        <v/>
      </c>
      <c r="AX98" s="369" t="str">
        <f t="shared" si="64"/>
        <v/>
      </c>
      <c r="AY98" s="369" t="str">
        <f t="shared" si="65"/>
        <v/>
      </c>
      <c r="BC98"/>
      <c r="BD98"/>
      <c r="BE98" s="338"/>
      <c r="BF98" s="338"/>
    </row>
    <row r="99" spans="1:58" ht="18.75" customHeight="1">
      <c r="A99" s="6">
        <f t="shared" si="37"/>
        <v>76</v>
      </c>
      <c r="B99" s="136">
        <v>76</v>
      </c>
      <c r="C99" s="137" t="str">
        <f>IF('2021バレーＢ表'!C89="","",IF('2021バレーＢ表'!N89=3,"（抹消）",IF('2021バレーＢ表'!N89=4,"（活動実績なし）",IF('2021バレーＢ表'!N89=5,"（異動）",IF('2021バレーＢ表'!N89=1,'2021バレーＢ表'!P89,'2021バレーＢ表'!C89)))))</f>
        <v/>
      </c>
      <c r="D99" s="138" t="str">
        <f>IF('2021バレーＢ表'!E89="","",'2021バレーＢ表'!E89)</f>
        <v/>
      </c>
      <c r="E99" s="366" t="s">
        <v>1</v>
      </c>
      <c r="F99" s="362" t="str">
        <f>IF('2021バレーＢ表'!J89="","",'2021バレーＢ表'!J89)</f>
        <v/>
      </c>
      <c r="G99" s="24"/>
      <c r="H99" s="25"/>
      <c r="I99" s="26"/>
      <c r="J99" s="27"/>
      <c r="K99" s="28"/>
      <c r="L99" s="28"/>
      <c r="M99" s="28"/>
      <c r="N99" s="28"/>
      <c r="O99" s="28"/>
      <c r="P99" s="321"/>
      <c r="Q99" s="148">
        <f t="shared" si="35"/>
        <v>0</v>
      </c>
      <c r="R99" s="149">
        <f t="shared" si="36"/>
        <v>0</v>
      </c>
      <c r="S99" s="328" t="str">
        <f>IF('2021バレーＢ表'!M89="","",'2021バレーＢ表'!M89)</f>
        <v/>
      </c>
      <c r="T99" s="340" t="str">
        <f>IF('2021バレーＢ表'!N89="","",'2021バレーＢ表'!N89)</f>
        <v/>
      </c>
      <c r="U99" s="329" t="str">
        <f>IF('2021バレーＢ表'!O89="","",'2021バレーＢ表'!O89)</f>
        <v/>
      </c>
      <c r="W99" s="369" t="str">
        <f>'2021バレーＢ表'!I89</f>
        <v/>
      </c>
      <c r="X99" s="369">
        <f t="shared" si="38"/>
        <v>0</v>
      </c>
      <c r="Y99" s="369">
        <f t="shared" si="39"/>
        <v>0</v>
      </c>
      <c r="Z99" s="369">
        <f t="shared" si="40"/>
        <v>0</v>
      </c>
      <c r="AA99" s="369">
        <f t="shared" si="41"/>
        <v>0</v>
      </c>
      <c r="AB99" s="369">
        <f t="shared" si="42"/>
        <v>0</v>
      </c>
      <c r="AC99" s="369">
        <f t="shared" si="43"/>
        <v>0</v>
      </c>
      <c r="AD99" s="369">
        <f t="shared" si="44"/>
        <v>0</v>
      </c>
      <c r="AE99" s="369" t="str">
        <f t="shared" si="45"/>
        <v/>
      </c>
      <c r="AF99" s="369" t="str">
        <f t="shared" si="46"/>
        <v/>
      </c>
      <c r="AG99" s="369" t="str">
        <f t="shared" si="47"/>
        <v/>
      </c>
      <c r="AH99" s="369" t="str">
        <f t="shared" si="48"/>
        <v/>
      </c>
      <c r="AI99" s="369" t="str">
        <f t="shared" si="49"/>
        <v/>
      </c>
      <c r="AJ99" s="369" t="str">
        <f t="shared" si="50"/>
        <v/>
      </c>
      <c r="AK99" s="369" t="str">
        <f t="shared" si="51"/>
        <v/>
      </c>
      <c r="AL99" s="369" t="str">
        <f t="shared" si="52"/>
        <v/>
      </c>
      <c r="AM99" s="369" t="str">
        <f t="shared" si="53"/>
        <v/>
      </c>
      <c r="AN99" s="369" t="str">
        <f t="shared" si="54"/>
        <v/>
      </c>
      <c r="AO99" s="369" t="str">
        <f t="shared" si="55"/>
        <v/>
      </c>
      <c r="AP99" s="369" t="str">
        <f t="shared" si="56"/>
        <v/>
      </c>
      <c r="AQ99" s="369" t="str">
        <f t="shared" si="57"/>
        <v/>
      </c>
      <c r="AR99" s="369" t="str">
        <f t="shared" si="58"/>
        <v/>
      </c>
      <c r="AS99" s="369" t="str">
        <f t="shared" si="59"/>
        <v/>
      </c>
      <c r="AT99" s="369" t="str">
        <f t="shared" si="60"/>
        <v/>
      </c>
      <c r="AU99" s="369" t="str">
        <f t="shared" si="61"/>
        <v/>
      </c>
      <c r="AV99" s="369" t="str">
        <f t="shared" si="62"/>
        <v/>
      </c>
      <c r="AW99" s="369" t="str">
        <f t="shared" si="63"/>
        <v/>
      </c>
      <c r="AX99" s="369" t="str">
        <f t="shared" si="64"/>
        <v/>
      </c>
      <c r="AY99" s="369" t="str">
        <f t="shared" si="65"/>
        <v/>
      </c>
      <c r="BC99"/>
      <c r="BD99"/>
      <c r="BE99" s="338"/>
      <c r="BF99" s="338"/>
    </row>
    <row r="100" spans="1:58" ht="18.75" customHeight="1">
      <c r="A100" s="6">
        <f t="shared" si="37"/>
        <v>77</v>
      </c>
      <c r="B100" s="136">
        <v>77</v>
      </c>
      <c r="C100" s="137" t="str">
        <f>IF('2021バレーＢ表'!C90="","",IF('2021バレーＢ表'!N90=3,"（抹消）",IF('2021バレーＢ表'!N90=4,"（活動実績なし）",IF('2021バレーＢ表'!N90=5,"（異動）",IF('2021バレーＢ表'!N90=1,'2021バレーＢ表'!P90,'2021バレーＢ表'!C90)))))</f>
        <v/>
      </c>
      <c r="D100" s="138" t="str">
        <f>IF('2021バレーＢ表'!E90="","",'2021バレーＢ表'!E90)</f>
        <v/>
      </c>
      <c r="E100" s="366" t="s">
        <v>1</v>
      </c>
      <c r="F100" s="362" t="str">
        <f>IF('2021バレーＢ表'!J90="","",'2021バレーＢ表'!J90)</f>
        <v/>
      </c>
      <c r="G100" s="24"/>
      <c r="H100" s="25"/>
      <c r="I100" s="26"/>
      <c r="J100" s="27"/>
      <c r="K100" s="28"/>
      <c r="L100" s="28"/>
      <c r="M100" s="28"/>
      <c r="N100" s="28"/>
      <c r="O100" s="28"/>
      <c r="P100" s="321"/>
      <c r="Q100" s="148">
        <f t="shared" si="35"/>
        <v>0</v>
      </c>
      <c r="R100" s="149">
        <f t="shared" si="36"/>
        <v>0</v>
      </c>
      <c r="S100" s="328" t="str">
        <f>IF('2021バレーＢ表'!M90="","",'2021バレーＢ表'!M90)</f>
        <v/>
      </c>
      <c r="T100" s="340" t="str">
        <f>IF('2021バレーＢ表'!N90="","",'2021バレーＢ表'!N90)</f>
        <v/>
      </c>
      <c r="U100" s="329" t="str">
        <f>IF('2021バレーＢ表'!O90="","",'2021バレーＢ表'!O90)</f>
        <v/>
      </c>
      <c r="W100" s="369" t="str">
        <f>'2021バレーＢ表'!I90</f>
        <v/>
      </c>
      <c r="X100" s="369">
        <f t="shared" si="38"/>
        <v>0</v>
      </c>
      <c r="Y100" s="369">
        <f t="shared" si="39"/>
        <v>0</v>
      </c>
      <c r="Z100" s="369">
        <f t="shared" si="40"/>
        <v>0</v>
      </c>
      <c r="AA100" s="369">
        <f t="shared" si="41"/>
        <v>0</v>
      </c>
      <c r="AB100" s="369">
        <f t="shared" si="42"/>
        <v>0</v>
      </c>
      <c r="AC100" s="369">
        <f t="shared" si="43"/>
        <v>0</v>
      </c>
      <c r="AD100" s="369">
        <f t="shared" si="44"/>
        <v>0</v>
      </c>
      <c r="AE100" s="369" t="str">
        <f t="shared" si="45"/>
        <v/>
      </c>
      <c r="AF100" s="369" t="str">
        <f t="shared" si="46"/>
        <v/>
      </c>
      <c r="AG100" s="369" t="str">
        <f t="shared" si="47"/>
        <v/>
      </c>
      <c r="AH100" s="369" t="str">
        <f t="shared" si="48"/>
        <v/>
      </c>
      <c r="AI100" s="369" t="str">
        <f t="shared" si="49"/>
        <v/>
      </c>
      <c r="AJ100" s="369" t="str">
        <f t="shared" si="50"/>
        <v/>
      </c>
      <c r="AK100" s="369" t="str">
        <f t="shared" si="51"/>
        <v/>
      </c>
      <c r="AL100" s="369" t="str">
        <f t="shared" si="52"/>
        <v/>
      </c>
      <c r="AM100" s="369" t="str">
        <f t="shared" si="53"/>
        <v/>
      </c>
      <c r="AN100" s="369" t="str">
        <f t="shared" si="54"/>
        <v/>
      </c>
      <c r="AO100" s="369" t="str">
        <f t="shared" si="55"/>
        <v/>
      </c>
      <c r="AP100" s="369" t="str">
        <f t="shared" si="56"/>
        <v/>
      </c>
      <c r="AQ100" s="369" t="str">
        <f t="shared" si="57"/>
        <v/>
      </c>
      <c r="AR100" s="369" t="str">
        <f t="shared" si="58"/>
        <v/>
      </c>
      <c r="AS100" s="369" t="str">
        <f t="shared" si="59"/>
        <v/>
      </c>
      <c r="AT100" s="369" t="str">
        <f t="shared" si="60"/>
        <v/>
      </c>
      <c r="AU100" s="369" t="str">
        <f t="shared" si="61"/>
        <v/>
      </c>
      <c r="AV100" s="369" t="str">
        <f t="shared" si="62"/>
        <v/>
      </c>
      <c r="AW100" s="369" t="str">
        <f t="shared" si="63"/>
        <v/>
      </c>
      <c r="AX100" s="369" t="str">
        <f t="shared" si="64"/>
        <v/>
      </c>
      <c r="AY100" s="369" t="str">
        <f t="shared" si="65"/>
        <v/>
      </c>
      <c r="BC100"/>
      <c r="BD100"/>
      <c r="BE100" s="338"/>
      <c r="BF100" s="338"/>
    </row>
    <row r="101" spans="1:58" ht="18.75" customHeight="1">
      <c r="A101" s="6">
        <f t="shared" si="37"/>
        <v>78</v>
      </c>
      <c r="B101" s="136">
        <v>78</v>
      </c>
      <c r="C101" s="137" t="str">
        <f>IF('2021バレーＢ表'!C91="","",IF('2021バレーＢ表'!N91=3,"（抹消）",IF('2021バレーＢ表'!N91=4,"（活動実績なし）",IF('2021バレーＢ表'!N91=5,"（異動）",IF('2021バレーＢ表'!N91=1,'2021バレーＢ表'!P91,'2021バレーＢ表'!C91)))))</f>
        <v/>
      </c>
      <c r="D101" s="138" t="str">
        <f>IF('2021バレーＢ表'!E91="","",'2021バレーＢ表'!E91)</f>
        <v/>
      </c>
      <c r="E101" s="366" t="s">
        <v>1</v>
      </c>
      <c r="F101" s="362" t="str">
        <f>IF('2021バレーＢ表'!J91="","",'2021バレーＢ表'!J91)</f>
        <v/>
      </c>
      <c r="G101" s="24"/>
      <c r="H101" s="25"/>
      <c r="I101" s="26"/>
      <c r="J101" s="27"/>
      <c r="K101" s="28"/>
      <c r="L101" s="28"/>
      <c r="M101" s="28"/>
      <c r="N101" s="28"/>
      <c r="O101" s="28"/>
      <c r="P101" s="321"/>
      <c r="Q101" s="148">
        <f t="shared" si="35"/>
        <v>0</v>
      </c>
      <c r="R101" s="149">
        <f t="shared" si="36"/>
        <v>0</v>
      </c>
      <c r="S101" s="328" t="str">
        <f>IF('2021バレーＢ表'!M91="","",'2021バレーＢ表'!M91)</f>
        <v/>
      </c>
      <c r="T101" s="340" t="str">
        <f>IF('2021バレーＢ表'!N91="","",'2021バレーＢ表'!N91)</f>
        <v/>
      </c>
      <c r="U101" s="329" t="str">
        <f>IF('2021バレーＢ表'!O91="","",'2021バレーＢ表'!O91)</f>
        <v/>
      </c>
      <c r="W101" s="369" t="str">
        <f>'2021バレーＢ表'!I91</f>
        <v/>
      </c>
      <c r="X101" s="369">
        <f t="shared" si="38"/>
        <v>0</v>
      </c>
      <c r="Y101" s="369">
        <f t="shared" si="39"/>
        <v>0</v>
      </c>
      <c r="Z101" s="369">
        <f t="shared" si="40"/>
        <v>0</v>
      </c>
      <c r="AA101" s="369">
        <f t="shared" si="41"/>
        <v>0</v>
      </c>
      <c r="AB101" s="369">
        <f t="shared" si="42"/>
        <v>0</v>
      </c>
      <c r="AC101" s="369">
        <f t="shared" si="43"/>
        <v>0</v>
      </c>
      <c r="AD101" s="369">
        <f t="shared" si="44"/>
        <v>0</v>
      </c>
      <c r="AE101" s="369" t="str">
        <f t="shared" si="45"/>
        <v/>
      </c>
      <c r="AF101" s="369" t="str">
        <f t="shared" si="46"/>
        <v/>
      </c>
      <c r="AG101" s="369" t="str">
        <f t="shared" si="47"/>
        <v/>
      </c>
      <c r="AH101" s="369" t="str">
        <f t="shared" si="48"/>
        <v/>
      </c>
      <c r="AI101" s="369" t="str">
        <f t="shared" si="49"/>
        <v/>
      </c>
      <c r="AJ101" s="369" t="str">
        <f t="shared" si="50"/>
        <v/>
      </c>
      <c r="AK101" s="369" t="str">
        <f t="shared" si="51"/>
        <v/>
      </c>
      <c r="AL101" s="369" t="str">
        <f t="shared" si="52"/>
        <v/>
      </c>
      <c r="AM101" s="369" t="str">
        <f t="shared" si="53"/>
        <v/>
      </c>
      <c r="AN101" s="369" t="str">
        <f t="shared" si="54"/>
        <v/>
      </c>
      <c r="AO101" s="369" t="str">
        <f t="shared" si="55"/>
        <v/>
      </c>
      <c r="AP101" s="369" t="str">
        <f t="shared" si="56"/>
        <v/>
      </c>
      <c r="AQ101" s="369" t="str">
        <f t="shared" si="57"/>
        <v/>
      </c>
      <c r="AR101" s="369" t="str">
        <f t="shared" si="58"/>
        <v/>
      </c>
      <c r="AS101" s="369" t="str">
        <f t="shared" si="59"/>
        <v/>
      </c>
      <c r="AT101" s="369" t="str">
        <f t="shared" si="60"/>
        <v/>
      </c>
      <c r="AU101" s="369" t="str">
        <f t="shared" si="61"/>
        <v/>
      </c>
      <c r="AV101" s="369" t="str">
        <f t="shared" si="62"/>
        <v/>
      </c>
      <c r="AW101" s="369" t="str">
        <f t="shared" si="63"/>
        <v/>
      </c>
      <c r="AX101" s="369" t="str">
        <f t="shared" si="64"/>
        <v/>
      </c>
      <c r="AY101" s="369" t="str">
        <f t="shared" si="65"/>
        <v/>
      </c>
      <c r="BC101"/>
      <c r="BD101"/>
      <c r="BE101" s="338"/>
      <c r="BF101" s="338"/>
    </row>
    <row r="102" spans="1:58" ht="18.75" customHeight="1">
      <c r="A102" s="6">
        <f t="shared" si="37"/>
        <v>79</v>
      </c>
      <c r="B102" s="136">
        <v>79</v>
      </c>
      <c r="C102" s="137" t="str">
        <f>IF('2021バレーＢ表'!C92="","",IF('2021バレーＢ表'!N92=3,"（抹消）",IF('2021バレーＢ表'!N92=4,"（活動実績なし）",IF('2021バレーＢ表'!N92=5,"（異動）",IF('2021バレーＢ表'!N92=1,'2021バレーＢ表'!P92,'2021バレーＢ表'!C92)))))</f>
        <v/>
      </c>
      <c r="D102" s="138" t="str">
        <f>IF('2021バレーＢ表'!E92="","",'2021バレーＢ表'!E92)</f>
        <v/>
      </c>
      <c r="E102" s="366" t="s">
        <v>1</v>
      </c>
      <c r="F102" s="362" t="str">
        <f>IF('2021バレーＢ表'!J92="","",'2021バレーＢ表'!J92)</f>
        <v/>
      </c>
      <c r="G102" s="24"/>
      <c r="H102" s="25"/>
      <c r="I102" s="26"/>
      <c r="J102" s="27"/>
      <c r="K102" s="28"/>
      <c r="L102" s="28"/>
      <c r="M102" s="28"/>
      <c r="N102" s="28"/>
      <c r="O102" s="28"/>
      <c r="P102" s="321"/>
      <c r="Q102" s="148">
        <f t="shared" si="35"/>
        <v>0</v>
      </c>
      <c r="R102" s="149">
        <f t="shared" si="36"/>
        <v>0</v>
      </c>
      <c r="S102" s="328" t="str">
        <f>IF('2021バレーＢ表'!M92="","",'2021バレーＢ表'!M92)</f>
        <v/>
      </c>
      <c r="T102" s="340" t="str">
        <f>IF('2021バレーＢ表'!N92="","",'2021バレーＢ表'!N92)</f>
        <v/>
      </c>
      <c r="U102" s="329" t="str">
        <f>IF('2021バレーＢ表'!O92="","",'2021バレーＢ表'!O92)</f>
        <v/>
      </c>
      <c r="W102" s="369" t="str">
        <f>'2021バレーＢ表'!I92</f>
        <v/>
      </c>
      <c r="X102" s="369">
        <f t="shared" si="38"/>
        <v>0</v>
      </c>
      <c r="Y102" s="369">
        <f t="shared" si="39"/>
        <v>0</v>
      </c>
      <c r="Z102" s="369">
        <f t="shared" si="40"/>
        <v>0</v>
      </c>
      <c r="AA102" s="369">
        <f t="shared" si="41"/>
        <v>0</v>
      </c>
      <c r="AB102" s="369">
        <f t="shared" si="42"/>
        <v>0</v>
      </c>
      <c r="AC102" s="369">
        <f t="shared" si="43"/>
        <v>0</v>
      </c>
      <c r="AD102" s="369">
        <f t="shared" si="44"/>
        <v>0</v>
      </c>
      <c r="AE102" s="369" t="str">
        <f t="shared" si="45"/>
        <v/>
      </c>
      <c r="AF102" s="369" t="str">
        <f t="shared" si="46"/>
        <v/>
      </c>
      <c r="AG102" s="369" t="str">
        <f t="shared" si="47"/>
        <v/>
      </c>
      <c r="AH102" s="369" t="str">
        <f t="shared" si="48"/>
        <v/>
      </c>
      <c r="AI102" s="369" t="str">
        <f t="shared" si="49"/>
        <v/>
      </c>
      <c r="AJ102" s="369" t="str">
        <f t="shared" si="50"/>
        <v/>
      </c>
      <c r="AK102" s="369" t="str">
        <f t="shared" si="51"/>
        <v/>
      </c>
      <c r="AL102" s="369" t="str">
        <f t="shared" si="52"/>
        <v/>
      </c>
      <c r="AM102" s="369" t="str">
        <f t="shared" si="53"/>
        <v/>
      </c>
      <c r="AN102" s="369" t="str">
        <f t="shared" si="54"/>
        <v/>
      </c>
      <c r="AO102" s="369" t="str">
        <f t="shared" si="55"/>
        <v/>
      </c>
      <c r="AP102" s="369" t="str">
        <f t="shared" si="56"/>
        <v/>
      </c>
      <c r="AQ102" s="369" t="str">
        <f t="shared" si="57"/>
        <v/>
      </c>
      <c r="AR102" s="369" t="str">
        <f t="shared" si="58"/>
        <v/>
      </c>
      <c r="AS102" s="369" t="str">
        <f t="shared" si="59"/>
        <v/>
      </c>
      <c r="AT102" s="369" t="str">
        <f t="shared" si="60"/>
        <v/>
      </c>
      <c r="AU102" s="369" t="str">
        <f t="shared" si="61"/>
        <v/>
      </c>
      <c r="AV102" s="369" t="str">
        <f t="shared" si="62"/>
        <v/>
      </c>
      <c r="AW102" s="369" t="str">
        <f t="shared" si="63"/>
        <v/>
      </c>
      <c r="AX102" s="369" t="str">
        <f t="shared" si="64"/>
        <v/>
      </c>
      <c r="AY102" s="369" t="str">
        <f t="shared" si="65"/>
        <v/>
      </c>
      <c r="BC102"/>
      <c r="BD102"/>
      <c r="BE102" s="338"/>
      <c r="BF102" s="338"/>
    </row>
    <row r="103" spans="1:58" ht="18.75" customHeight="1" thickBot="1">
      <c r="A103" s="6">
        <f t="shared" si="37"/>
        <v>80</v>
      </c>
      <c r="B103" s="139">
        <v>80</v>
      </c>
      <c r="C103" s="140" t="str">
        <f>IF('2021バレーＢ表'!C93="","",IF('2021バレーＢ表'!N93=3,"（抹消）",IF('2021バレーＢ表'!N93=4,"（活動実績なし）",IF('2021バレーＢ表'!N93=5,"（異動）",IF('2021バレーＢ表'!N93=1,'2021バレーＢ表'!P93,'2021バレーＢ表'!C93)))))</f>
        <v/>
      </c>
      <c r="D103" s="141" t="str">
        <f>IF('2021バレーＢ表'!E93="","",'2021バレーＢ表'!E93)</f>
        <v/>
      </c>
      <c r="E103" s="367" t="s">
        <v>1</v>
      </c>
      <c r="F103" s="363" t="str">
        <f>IF('2021バレーＢ表'!J93="","",'2021バレーＢ表'!J93)</f>
        <v/>
      </c>
      <c r="G103" s="31"/>
      <c r="H103" s="32"/>
      <c r="I103" s="33"/>
      <c r="J103" s="34"/>
      <c r="K103" s="35"/>
      <c r="L103" s="35"/>
      <c r="M103" s="35"/>
      <c r="N103" s="35"/>
      <c r="O103" s="35"/>
      <c r="P103" s="322"/>
      <c r="Q103" s="150">
        <f t="shared" si="35"/>
        <v>0</v>
      </c>
      <c r="R103" s="151">
        <f t="shared" si="36"/>
        <v>0</v>
      </c>
      <c r="S103" s="330" t="str">
        <f>IF('2021バレーＢ表'!M93="","",'2021バレーＢ表'!M93)</f>
        <v/>
      </c>
      <c r="T103" s="341" t="str">
        <f>IF('2021バレーＢ表'!N93="","",'2021バレーＢ表'!N93)</f>
        <v/>
      </c>
      <c r="U103" s="331" t="str">
        <f>IF('2021バレーＢ表'!O93="","",'2021バレーＢ表'!O93)</f>
        <v/>
      </c>
      <c r="W103" s="369" t="str">
        <f>'2021バレーＢ表'!I93</f>
        <v/>
      </c>
      <c r="X103" s="369">
        <f t="shared" si="38"/>
        <v>0</v>
      </c>
      <c r="Y103" s="369">
        <f t="shared" si="39"/>
        <v>0</v>
      </c>
      <c r="Z103" s="369">
        <f t="shared" si="40"/>
        <v>0</v>
      </c>
      <c r="AA103" s="369">
        <f t="shared" si="41"/>
        <v>0</v>
      </c>
      <c r="AB103" s="369">
        <f t="shared" si="42"/>
        <v>0</v>
      </c>
      <c r="AC103" s="369">
        <f t="shared" si="43"/>
        <v>0</v>
      </c>
      <c r="AD103" s="369">
        <f t="shared" si="44"/>
        <v>0</v>
      </c>
      <c r="AE103" s="369" t="str">
        <f t="shared" si="45"/>
        <v/>
      </c>
      <c r="AF103" s="369" t="str">
        <f t="shared" si="46"/>
        <v/>
      </c>
      <c r="AG103" s="369" t="str">
        <f t="shared" si="47"/>
        <v/>
      </c>
      <c r="AH103" s="369" t="str">
        <f t="shared" si="48"/>
        <v/>
      </c>
      <c r="AI103" s="369" t="str">
        <f t="shared" si="49"/>
        <v/>
      </c>
      <c r="AJ103" s="369" t="str">
        <f t="shared" si="50"/>
        <v/>
      </c>
      <c r="AK103" s="369" t="str">
        <f t="shared" si="51"/>
        <v/>
      </c>
      <c r="AL103" s="369" t="str">
        <f t="shared" si="52"/>
        <v/>
      </c>
      <c r="AM103" s="369" t="str">
        <f t="shared" si="53"/>
        <v/>
      </c>
      <c r="AN103" s="369" t="str">
        <f t="shared" si="54"/>
        <v/>
      </c>
      <c r="AO103" s="369" t="str">
        <f t="shared" si="55"/>
        <v/>
      </c>
      <c r="AP103" s="369" t="str">
        <f t="shared" si="56"/>
        <v/>
      </c>
      <c r="AQ103" s="369" t="str">
        <f t="shared" si="57"/>
        <v/>
      </c>
      <c r="AR103" s="369" t="str">
        <f t="shared" si="58"/>
        <v/>
      </c>
      <c r="AS103" s="369" t="str">
        <f t="shared" si="59"/>
        <v/>
      </c>
      <c r="AT103" s="369" t="str">
        <f t="shared" si="60"/>
        <v/>
      </c>
      <c r="AU103" s="369" t="str">
        <f t="shared" si="61"/>
        <v/>
      </c>
      <c r="AV103" s="369" t="str">
        <f t="shared" si="62"/>
        <v/>
      </c>
      <c r="AW103" s="369" t="str">
        <f t="shared" si="63"/>
        <v/>
      </c>
      <c r="AX103" s="369" t="str">
        <f t="shared" si="64"/>
        <v/>
      </c>
      <c r="AY103" s="369" t="str">
        <f t="shared" si="65"/>
        <v/>
      </c>
      <c r="BC103"/>
      <c r="BD103"/>
      <c r="BE103" s="338"/>
      <c r="BF103" s="338"/>
    </row>
    <row r="104" spans="1:58" ht="18.75" customHeight="1">
      <c r="A104" s="6">
        <f t="shared" si="37"/>
        <v>81</v>
      </c>
      <c r="B104" s="133">
        <v>81</v>
      </c>
      <c r="C104" s="134" t="str">
        <f>IF('2021バレーＢ表'!C94="","",IF('2021バレーＢ表'!N94=3,"（抹消）",IF('2021バレーＢ表'!N94=4,"（活動実績なし）",IF('2021バレーＢ表'!N94=5,"（異動）",IF('2021バレーＢ表'!N94=1,'2021バレーＢ表'!P94,'2021バレーＢ表'!C94)))))</f>
        <v/>
      </c>
      <c r="D104" s="142" t="str">
        <f>IF('2021バレーＢ表'!E94="","",'2021バレーＢ表'!E94)</f>
        <v/>
      </c>
      <c r="E104" s="368" t="s">
        <v>1</v>
      </c>
      <c r="F104" s="361" t="str">
        <f>IF('2021バレーＢ表'!J94="","",'2021バレーＢ表'!J94)</f>
        <v/>
      </c>
      <c r="G104" s="36"/>
      <c r="H104" s="37"/>
      <c r="I104" s="38"/>
      <c r="J104" s="39"/>
      <c r="K104" s="40"/>
      <c r="L104" s="40"/>
      <c r="M104" s="40"/>
      <c r="N104" s="40"/>
      <c r="O104" s="40"/>
      <c r="P104" s="323"/>
      <c r="Q104" s="146">
        <f t="shared" si="35"/>
        <v>0</v>
      </c>
      <c r="R104" s="147">
        <f t="shared" si="36"/>
        <v>0</v>
      </c>
      <c r="S104" s="332" t="str">
        <f>IF('2021バレーＢ表'!M94="","",'2021バレーＢ表'!M94)</f>
        <v/>
      </c>
      <c r="T104" s="342" t="str">
        <f>IF('2021バレーＢ表'!N94="","",'2021バレーＢ表'!N94)</f>
        <v/>
      </c>
      <c r="U104" s="333" t="str">
        <f>IF('2021バレーＢ表'!O94="","",'2021バレーＢ表'!O94)</f>
        <v/>
      </c>
      <c r="W104" s="369" t="str">
        <f>'2021バレーＢ表'!I94</f>
        <v/>
      </c>
      <c r="X104" s="369">
        <f t="shared" si="38"/>
        <v>0</v>
      </c>
      <c r="Y104" s="369">
        <f t="shared" si="39"/>
        <v>0</v>
      </c>
      <c r="Z104" s="369">
        <f t="shared" si="40"/>
        <v>0</v>
      </c>
      <c r="AA104" s="369">
        <f t="shared" si="41"/>
        <v>0</v>
      </c>
      <c r="AB104" s="369">
        <f t="shared" si="42"/>
        <v>0</v>
      </c>
      <c r="AC104" s="369">
        <f t="shared" si="43"/>
        <v>0</v>
      </c>
      <c r="AD104" s="369">
        <f t="shared" si="44"/>
        <v>0</v>
      </c>
      <c r="AE104" s="369" t="str">
        <f t="shared" si="45"/>
        <v/>
      </c>
      <c r="AF104" s="369" t="str">
        <f t="shared" si="46"/>
        <v/>
      </c>
      <c r="AG104" s="369" t="str">
        <f t="shared" si="47"/>
        <v/>
      </c>
      <c r="AH104" s="369" t="str">
        <f t="shared" si="48"/>
        <v/>
      </c>
      <c r="AI104" s="369" t="str">
        <f t="shared" si="49"/>
        <v/>
      </c>
      <c r="AJ104" s="369" t="str">
        <f t="shared" si="50"/>
        <v/>
      </c>
      <c r="AK104" s="369" t="str">
        <f t="shared" si="51"/>
        <v/>
      </c>
      <c r="AL104" s="369" t="str">
        <f t="shared" si="52"/>
        <v/>
      </c>
      <c r="AM104" s="369" t="str">
        <f t="shared" si="53"/>
        <v/>
      </c>
      <c r="AN104" s="369" t="str">
        <f t="shared" si="54"/>
        <v/>
      </c>
      <c r="AO104" s="369" t="str">
        <f t="shared" si="55"/>
        <v/>
      </c>
      <c r="AP104" s="369" t="str">
        <f t="shared" si="56"/>
        <v/>
      </c>
      <c r="AQ104" s="369" t="str">
        <f t="shared" si="57"/>
        <v/>
      </c>
      <c r="AR104" s="369" t="str">
        <f t="shared" si="58"/>
        <v/>
      </c>
      <c r="AS104" s="369" t="str">
        <f t="shared" si="59"/>
        <v/>
      </c>
      <c r="AT104" s="369" t="str">
        <f t="shared" si="60"/>
        <v/>
      </c>
      <c r="AU104" s="369" t="str">
        <f t="shared" si="61"/>
        <v/>
      </c>
      <c r="AV104" s="369" t="str">
        <f t="shared" si="62"/>
        <v/>
      </c>
      <c r="AW104" s="369" t="str">
        <f t="shared" si="63"/>
        <v/>
      </c>
      <c r="AX104" s="369" t="str">
        <f t="shared" si="64"/>
        <v/>
      </c>
      <c r="AY104" s="369" t="str">
        <f t="shared" si="65"/>
        <v/>
      </c>
      <c r="BC104"/>
      <c r="BD104"/>
      <c r="BE104" s="338"/>
      <c r="BF104" s="338"/>
    </row>
    <row r="105" spans="1:58" ht="18.75" customHeight="1">
      <c r="A105" s="6">
        <f t="shared" si="37"/>
        <v>82</v>
      </c>
      <c r="B105" s="136">
        <v>82</v>
      </c>
      <c r="C105" s="137" t="str">
        <f>IF('2021バレーＢ表'!C95="","",IF('2021バレーＢ表'!N95=3,"（抹消）",IF('2021バレーＢ表'!N95=4,"（活動実績なし）",IF('2021バレーＢ表'!N95=5,"（異動）",IF('2021バレーＢ表'!N95=1,'2021バレーＢ表'!P95,'2021バレーＢ表'!C95)))))</f>
        <v/>
      </c>
      <c r="D105" s="143" t="str">
        <f>IF('2021バレーＢ表'!E95="","",'2021バレーＢ表'!E95)</f>
        <v/>
      </c>
      <c r="E105" s="366" t="s">
        <v>1</v>
      </c>
      <c r="F105" s="362" t="str">
        <f>IF('2021バレーＢ表'!J95="","",'2021バレーＢ表'!J95)</f>
        <v/>
      </c>
      <c r="G105" s="41"/>
      <c r="H105" s="42"/>
      <c r="I105" s="43"/>
      <c r="J105" s="44"/>
      <c r="K105" s="45"/>
      <c r="L105" s="45"/>
      <c r="M105" s="45"/>
      <c r="N105" s="45"/>
      <c r="O105" s="45"/>
      <c r="P105" s="324"/>
      <c r="Q105" s="148">
        <f t="shared" si="35"/>
        <v>0</v>
      </c>
      <c r="R105" s="149">
        <f t="shared" si="36"/>
        <v>0</v>
      </c>
      <c r="S105" s="328" t="str">
        <f>IF('2021バレーＢ表'!M95="","",'2021バレーＢ表'!M95)</f>
        <v/>
      </c>
      <c r="T105" s="340" t="str">
        <f>IF('2021バレーＢ表'!N95="","",'2021バレーＢ表'!N95)</f>
        <v/>
      </c>
      <c r="U105" s="329" t="str">
        <f>IF('2021バレーＢ表'!O95="","",'2021バレーＢ表'!O95)</f>
        <v/>
      </c>
      <c r="W105" s="369" t="str">
        <f>'2021バレーＢ表'!I95</f>
        <v/>
      </c>
      <c r="X105" s="369">
        <f t="shared" si="38"/>
        <v>0</v>
      </c>
      <c r="Y105" s="369">
        <f t="shared" si="39"/>
        <v>0</v>
      </c>
      <c r="Z105" s="369">
        <f t="shared" si="40"/>
        <v>0</v>
      </c>
      <c r="AA105" s="369">
        <f t="shared" si="41"/>
        <v>0</v>
      </c>
      <c r="AB105" s="369">
        <f t="shared" si="42"/>
        <v>0</v>
      </c>
      <c r="AC105" s="369">
        <f t="shared" si="43"/>
        <v>0</v>
      </c>
      <c r="AD105" s="369">
        <f t="shared" si="44"/>
        <v>0</v>
      </c>
      <c r="AE105" s="369" t="str">
        <f t="shared" si="45"/>
        <v/>
      </c>
      <c r="AF105" s="369" t="str">
        <f t="shared" si="46"/>
        <v/>
      </c>
      <c r="AG105" s="369" t="str">
        <f t="shared" si="47"/>
        <v/>
      </c>
      <c r="AH105" s="369" t="str">
        <f t="shared" si="48"/>
        <v/>
      </c>
      <c r="AI105" s="369" t="str">
        <f t="shared" si="49"/>
        <v/>
      </c>
      <c r="AJ105" s="369" t="str">
        <f t="shared" si="50"/>
        <v/>
      </c>
      <c r="AK105" s="369" t="str">
        <f t="shared" si="51"/>
        <v/>
      </c>
      <c r="AL105" s="369" t="str">
        <f t="shared" si="52"/>
        <v/>
      </c>
      <c r="AM105" s="369" t="str">
        <f t="shared" si="53"/>
        <v/>
      </c>
      <c r="AN105" s="369" t="str">
        <f t="shared" si="54"/>
        <v/>
      </c>
      <c r="AO105" s="369" t="str">
        <f t="shared" si="55"/>
        <v/>
      </c>
      <c r="AP105" s="369" t="str">
        <f t="shared" si="56"/>
        <v/>
      </c>
      <c r="AQ105" s="369" t="str">
        <f t="shared" si="57"/>
        <v/>
      </c>
      <c r="AR105" s="369" t="str">
        <f t="shared" si="58"/>
        <v/>
      </c>
      <c r="AS105" s="369" t="str">
        <f t="shared" si="59"/>
        <v/>
      </c>
      <c r="AT105" s="369" t="str">
        <f t="shared" si="60"/>
        <v/>
      </c>
      <c r="AU105" s="369" t="str">
        <f t="shared" si="61"/>
        <v/>
      </c>
      <c r="AV105" s="369" t="str">
        <f t="shared" si="62"/>
        <v/>
      </c>
      <c r="AW105" s="369" t="str">
        <f t="shared" si="63"/>
        <v/>
      </c>
      <c r="AX105" s="369" t="str">
        <f t="shared" si="64"/>
        <v/>
      </c>
      <c r="AY105" s="369" t="str">
        <f t="shared" si="65"/>
        <v/>
      </c>
      <c r="BC105"/>
      <c r="BD105"/>
      <c r="BE105" s="338"/>
      <c r="BF105" s="338"/>
    </row>
    <row r="106" spans="1:58" ht="18.75" customHeight="1">
      <c r="A106" s="6">
        <f t="shared" si="37"/>
        <v>83</v>
      </c>
      <c r="B106" s="136">
        <v>83</v>
      </c>
      <c r="C106" s="137" t="str">
        <f>IF('2021バレーＢ表'!C96="","",IF('2021バレーＢ表'!N96=3,"（抹消）",IF('2021バレーＢ表'!N96=4,"（活動実績なし）",IF('2021バレーＢ表'!N96=5,"（異動）",IF('2021バレーＢ表'!N96=1,'2021バレーＢ表'!P96,'2021バレーＢ表'!C96)))))</f>
        <v/>
      </c>
      <c r="D106" s="143" t="str">
        <f>IF('2021バレーＢ表'!E96="","",'2021バレーＢ表'!E96)</f>
        <v/>
      </c>
      <c r="E106" s="366" t="s">
        <v>1</v>
      </c>
      <c r="F106" s="362" t="str">
        <f>IF('2021バレーＢ表'!J96="","",'2021バレーＢ表'!J96)</f>
        <v/>
      </c>
      <c r="G106" s="41"/>
      <c r="H106" s="42"/>
      <c r="I106" s="43"/>
      <c r="J106" s="44"/>
      <c r="K106" s="45"/>
      <c r="L106" s="45"/>
      <c r="M106" s="45"/>
      <c r="N106" s="45"/>
      <c r="O106" s="45"/>
      <c r="P106" s="324"/>
      <c r="Q106" s="148">
        <f t="shared" si="35"/>
        <v>0</v>
      </c>
      <c r="R106" s="149">
        <f t="shared" si="36"/>
        <v>0</v>
      </c>
      <c r="S106" s="328" t="str">
        <f>IF('2021バレーＢ表'!M96="","",'2021バレーＢ表'!M96)</f>
        <v/>
      </c>
      <c r="T106" s="340" t="str">
        <f>IF('2021バレーＢ表'!N96="","",'2021バレーＢ表'!N96)</f>
        <v/>
      </c>
      <c r="U106" s="329" t="str">
        <f>IF('2021バレーＢ表'!O96="","",'2021バレーＢ表'!O96)</f>
        <v/>
      </c>
      <c r="W106" s="369" t="str">
        <f>'2021バレーＢ表'!I96</f>
        <v/>
      </c>
      <c r="X106" s="369">
        <f t="shared" si="38"/>
        <v>0</v>
      </c>
      <c r="Y106" s="369">
        <f t="shared" si="39"/>
        <v>0</v>
      </c>
      <c r="Z106" s="369">
        <f t="shared" si="40"/>
        <v>0</v>
      </c>
      <c r="AA106" s="369">
        <f t="shared" si="41"/>
        <v>0</v>
      </c>
      <c r="AB106" s="369">
        <f t="shared" si="42"/>
        <v>0</v>
      </c>
      <c r="AC106" s="369">
        <f t="shared" si="43"/>
        <v>0</v>
      </c>
      <c r="AD106" s="369">
        <f t="shared" si="44"/>
        <v>0</v>
      </c>
      <c r="AE106" s="369" t="str">
        <f t="shared" si="45"/>
        <v/>
      </c>
      <c r="AF106" s="369" t="str">
        <f t="shared" si="46"/>
        <v/>
      </c>
      <c r="AG106" s="369" t="str">
        <f t="shared" si="47"/>
        <v/>
      </c>
      <c r="AH106" s="369" t="str">
        <f t="shared" si="48"/>
        <v/>
      </c>
      <c r="AI106" s="369" t="str">
        <f t="shared" si="49"/>
        <v/>
      </c>
      <c r="AJ106" s="369" t="str">
        <f t="shared" si="50"/>
        <v/>
      </c>
      <c r="AK106" s="369" t="str">
        <f t="shared" si="51"/>
        <v/>
      </c>
      <c r="AL106" s="369" t="str">
        <f t="shared" si="52"/>
        <v/>
      </c>
      <c r="AM106" s="369" t="str">
        <f t="shared" si="53"/>
        <v/>
      </c>
      <c r="AN106" s="369" t="str">
        <f t="shared" si="54"/>
        <v/>
      </c>
      <c r="AO106" s="369" t="str">
        <f t="shared" si="55"/>
        <v/>
      </c>
      <c r="AP106" s="369" t="str">
        <f t="shared" si="56"/>
        <v/>
      </c>
      <c r="AQ106" s="369" t="str">
        <f t="shared" si="57"/>
        <v/>
      </c>
      <c r="AR106" s="369" t="str">
        <f t="shared" si="58"/>
        <v/>
      </c>
      <c r="AS106" s="369" t="str">
        <f t="shared" si="59"/>
        <v/>
      </c>
      <c r="AT106" s="369" t="str">
        <f t="shared" si="60"/>
        <v/>
      </c>
      <c r="AU106" s="369" t="str">
        <f t="shared" si="61"/>
        <v/>
      </c>
      <c r="AV106" s="369" t="str">
        <f t="shared" si="62"/>
        <v/>
      </c>
      <c r="AW106" s="369" t="str">
        <f t="shared" si="63"/>
        <v/>
      </c>
      <c r="AX106" s="369" t="str">
        <f t="shared" si="64"/>
        <v/>
      </c>
      <c r="AY106" s="369" t="str">
        <f t="shared" si="65"/>
        <v/>
      </c>
      <c r="BC106"/>
      <c r="BD106"/>
      <c r="BE106" s="338"/>
      <c r="BF106" s="338"/>
    </row>
    <row r="107" spans="1:58" ht="18.75" customHeight="1">
      <c r="A107" s="6">
        <f t="shared" si="37"/>
        <v>84</v>
      </c>
      <c r="B107" s="136">
        <v>84</v>
      </c>
      <c r="C107" s="137" t="str">
        <f>IF('2021バレーＢ表'!C97="","",IF('2021バレーＢ表'!N97=3,"（抹消）",IF('2021バレーＢ表'!N97=4,"（活動実績なし）",IF('2021バレーＢ表'!N97=5,"（異動）",IF('2021バレーＢ表'!N97=1,'2021バレーＢ表'!P97,'2021バレーＢ表'!C97)))))</f>
        <v/>
      </c>
      <c r="D107" s="144" t="str">
        <f>IF('2021バレーＢ表'!E97="","",'2021バレーＢ表'!E97)</f>
        <v/>
      </c>
      <c r="E107" s="366" t="s">
        <v>1</v>
      </c>
      <c r="F107" s="362" t="str">
        <f>IF('2021バレーＢ表'!J97="","",'2021バレーＢ表'!J97)</f>
        <v/>
      </c>
      <c r="G107" s="41"/>
      <c r="H107" s="42"/>
      <c r="I107" s="43"/>
      <c r="J107" s="44"/>
      <c r="K107" s="45"/>
      <c r="L107" s="45"/>
      <c r="M107" s="45"/>
      <c r="N107" s="45"/>
      <c r="O107" s="45"/>
      <c r="P107" s="324"/>
      <c r="Q107" s="148">
        <f t="shared" si="35"/>
        <v>0</v>
      </c>
      <c r="R107" s="149">
        <f t="shared" si="36"/>
        <v>0</v>
      </c>
      <c r="S107" s="328" t="str">
        <f>IF('2021バレーＢ表'!M97="","",'2021バレーＢ表'!M97)</f>
        <v/>
      </c>
      <c r="T107" s="340" t="str">
        <f>IF('2021バレーＢ表'!N97="","",'2021バレーＢ表'!N97)</f>
        <v/>
      </c>
      <c r="U107" s="329" t="str">
        <f>IF('2021バレーＢ表'!O97="","",'2021バレーＢ表'!O97)</f>
        <v/>
      </c>
      <c r="W107" s="369" t="str">
        <f>'2021バレーＢ表'!I97</f>
        <v/>
      </c>
      <c r="X107" s="369">
        <f t="shared" si="38"/>
        <v>0</v>
      </c>
      <c r="Y107" s="369">
        <f t="shared" si="39"/>
        <v>0</v>
      </c>
      <c r="Z107" s="369">
        <f t="shared" si="40"/>
        <v>0</v>
      </c>
      <c r="AA107" s="369">
        <f t="shared" si="41"/>
        <v>0</v>
      </c>
      <c r="AB107" s="369">
        <f t="shared" si="42"/>
        <v>0</v>
      </c>
      <c r="AC107" s="369">
        <f t="shared" si="43"/>
        <v>0</v>
      </c>
      <c r="AD107" s="369">
        <f t="shared" si="44"/>
        <v>0</v>
      </c>
      <c r="AE107" s="369" t="str">
        <f t="shared" si="45"/>
        <v/>
      </c>
      <c r="AF107" s="369" t="str">
        <f t="shared" si="46"/>
        <v/>
      </c>
      <c r="AG107" s="369" t="str">
        <f t="shared" si="47"/>
        <v/>
      </c>
      <c r="AH107" s="369" t="str">
        <f t="shared" si="48"/>
        <v/>
      </c>
      <c r="AI107" s="369" t="str">
        <f t="shared" si="49"/>
        <v/>
      </c>
      <c r="AJ107" s="369" t="str">
        <f t="shared" si="50"/>
        <v/>
      </c>
      <c r="AK107" s="369" t="str">
        <f t="shared" si="51"/>
        <v/>
      </c>
      <c r="AL107" s="369" t="str">
        <f t="shared" si="52"/>
        <v/>
      </c>
      <c r="AM107" s="369" t="str">
        <f t="shared" si="53"/>
        <v/>
      </c>
      <c r="AN107" s="369" t="str">
        <f t="shared" si="54"/>
        <v/>
      </c>
      <c r="AO107" s="369" t="str">
        <f t="shared" si="55"/>
        <v/>
      </c>
      <c r="AP107" s="369" t="str">
        <f t="shared" si="56"/>
        <v/>
      </c>
      <c r="AQ107" s="369" t="str">
        <f t="shared" si="57"/>
        <v/>
      </c>
      <c r="AR107" s="369" t="str">
        <f t="shared" si="58"/>
        <v/>
      </c>
      <c r="AS107" s="369" t="str">
        <f t="shared" si="59"/>
        <v/>
      </c>
      <c r="AT107" s="369" t="str">
        <f t="shared" si="60"/>
        <v/>
      </c>
      <c r="AU107" s="369" t="str">
        <f t="shared" si="61"/>
        <v/>
      </c>
      <c r="AV107" s="369" t="str">
        <f t="shared" si="62"/>
        <v/>
      </c>
      <c r="AW107" s="369" t="str">
        <f t="shared" si="63"/>
        <v/>
      </c>
      <c r="AX107" s="369" t="str">
        <f t="shared" si="64"/>
        <v/>
      </c>
      <c r="AY107" s="369" t="str">
        <f t="shared" si="65"/>
        <v/>
      </c>
      <c r="BC107"/>
      <c r="BD107"/>
      <c r="BE107" s="338"/>
      <c r="BF107" s="338"/>
    </row>
    <row r="108" spans="1:58" ht="18.75" customHeight="1">
      <c r="A108" s="6">
        <f t="shared" si="37"/>
        <v>85</v>
      </c>
      <c r="B108" s="136">
        <v>85</v>
      </c>
      <c r="C108" s="137" t="str">
        <f>IF('2021バレーＢ表'!C98="","",IF('2021バレーＢ表'!N98=3,"（抹消）",IF('2021バレーＢ表'!N98=4,"（活動実績なし）",IF('2021バレーＢ表'!N98=5,"（異動）",IF('2021バレーＢ表'!N98=1,'2021バレーＢ表'!P98,'2021バレーＢ表'!C98)))))</f>
        <v/>
      </c>
      <c r="D108" s="144" t="str">
        <f>IF('2021バレーＢ表'!E98="","",'2021バレーＢ表'!E98)</f>
        <v/>
      </c>
      <c r="E108" s="366" t="s">
        <v>1</v>
      </c>
      <c r="F108" s="362" t="str">
        <f>IF('2021バレーＢ表'!J98="","",'2021バレーＢ表'!J98)</f>
        <v/>
      </c>
      <c r="G108" s="41"/>
      <c r="H108" s="42"/>
      <c r="I108" s="43"/>
      <c r="J108" s="44"/>
      <c r="K108" s="45"/>
      <c r="L108" s="45"/>
      <c r="M108" s="45"/>
      <c r="N108" s="45"/>
      <c r="O108" s="45"/>
      <c r="P108" s="324"/>
      <c r="Q108" s="148">
        <f t="shared" si="35"/>
        <v>0</v>
      </c>
      <c r="R108" s="149">
        <f t="shared" si="36"/>
        <v>0</v>
      </c>
      <c r="S108" s="328" t="str">
        <f>IF('2021バレーＢ表'!M98="","",'2021バレーＢ表'!M98)</f>
        <v/>
      </c>
      <c r="T108" s="340" t="str">
        <f>IF('2021バレーＢ表'!N98="","",'2021バレーＢ表'!N98)</f>
        <v/>
      </c>
      <c r="U108" s="329" t="str">
        <f>IF('2021バレーＢ表'!O98="","",'2021バレーＢ表'!O98)</f>
        <v/>
      </c>
      <c r="W108" s="369" t="str">
        <f>'2021バレーＢ表'!I98</f>
        <v/>
      </c>
      <c r="X108" s="369">
        <f t="shared" si="38"/>
        <v>0</v>
      </c>
      <c r="Y108" s="369">
        <f t="shared" si="39"/>
        <v>0</v>
      </c>
      <c r="Z108" s="369">
        <f t="shared" si="40"/>
        <v>0</v>
      </c>
      <c r="AA108" s="369">
        <f t="shared" si="41"/>
        <v>0</v>
      </c>
      <c r="AB108" s="369">
        <f t="shared" si="42"/>
        <v>0</v>
      </c>
      <c r="AC108" s="369">
        <f t="shared" si="43"/>
        <v>0</v>
      </c>
      <c r="AD108" s="369">
        <f t="shared" si="44"/>
        <v>0</v>
      </c>
      <c r="AE108" s="369" t="str">
        <f t="shared" si="45"/>
        <v/>
      </c>
      <c r="AF108" s="369" t="str">
        <f t="shared" si="46"/>
        <v/>
      </c>
      <c r="AG108" s="369" t="str">
        <f t="shared" si="47"/>
        <v/>
      </c>
      <c r="AH108" s="369" t="str">
        <f t="shared" si="48"/>
        <v/>
      </c>
      <c r="AI108" s="369" t="str">
        <f t="shared" si="49"/>
        <v/>
      </c>
      <c r="AJ108" s="369" t="str">
        <f t="shared" si="50"/>
        <v/>
      </c>
      <c r="AK108" s="369" t="str">
        <f t="shared" si="51"/>
        <v/>
      </c>
      <c r="AL108" s="369" t="str">
        <f t="shared" si="52"/>
        <v/>
      </c>
      <c r="AM108" s="369" t="str">
        <f t="shared" si="53"/>
        <v/>
      </c>
      <c r="AN108" s="369" t="str">
        <f t="shared" si="54"/>
        <v/>
      </c>
      <c r="AO108" s="369" t="str">
        <f t="shared" si="55"/>
        <v/>
      </c>
      <c r="AP108" s="369" t="str">
        <f t="shared" si="56"/>
        <v/>
      </c>
      <c r="AQ108" s="369" t="str">
        <f t="shared" si="57"/>
        <v/>
      </c>
      <c r="AR108" s="369" t="str">
        <f t="shared" si="58"/>
        <v/>
      </c>
      <c r="AS108" s="369" t="str">
        <f t="shared" si="59"/>
        <v/>
      </c>
      <c r="AT108" s="369" t="str">
        <f t="shared" si="60"/>
        <v/>
      </c>
      <c r="AU108" s="369" t="str">
        <f t="shared" si="61"/>
        <v/>
      </c>
      <c r="AV108" s="369" t="str">
        <f t="shared" si="62"/>
        <v/>
      </c>
      <c r="AW108" s="369" t="str">
        <f t="shared" si="63"/>
        <v/>
      </c>
      <c r="AX108" s="369" t="str">
        <f t="shared" si="64"/>
        <v/>
      </c>
      <c r="AY108" s="369" t="str">
        <f t="shared" si="65"/>
        <v/>
      </c>
      <c r="BC108"/>
      <c r="BD108"/>
      <c r="BE108" s="338"/>
      <c r="BF108" s="338"/>
    </row>
    <row r="109" spans="1:58" ht="18.75" customHeight="1">
      <c r="A109" s="6">
        <f t="shared" si="37"/>
        <v>86</v>
      </c>
      <c r="B109" s="136">
        <v>86</v>
      </c>
      <c r="C109" s="137" t="str">
        <f>IF('2021バレーＢ表'!C99="","",IF('2021バレーＢ表'!N99=3,"（抹消）",IF('2021バレーＢ表'!N99=4,"（活動実績なし）",IF('2021バレーＢ表'!N99=5,"（異動）",IF('2021バレーＢ表'!N99=1,'2021バレーＢ表'!P99,'2021バレーＢ表'!C99)))))</f>
        <v/>
      </c>
      <c r="D109" s="144" t="str">
        <f>IF('2021バレーＢ表'!E99="","",'2021バレーＢ表'!E99)</f>
        <v/>
      </c>
      <c r="E109" s="366" t="s">
        <v>1</v>
      </c>
      <c r="F109" s="362" t="str">
        <f>IF('2021バレーＢ表'!J99="","",'2021バレーＢ表'!J99)</f>
        <v/>
      </c>
      <c r="G109" s="41"/>
      <c r="H109" s="42"/>
      <c r="I109" s="43"/>
      <c r="J109" s="44"/>
      <c r="K109" s="45"/>
      <c r="L109" s="45"/>
      <c r="M109" s="45"/>
      <c r="N109" s="45"/>
      <c r="O109" s="45"/>
      <c r="P109" s="324"/>
      <c r="Q109" s="148">
        <f t="shared" si="35"/>
        <v>0</v>
      </c>
      <c r="R109" s="149">
        <f t="shared" si="36"/>
        <v>0</v>
      </c>
      <c r="S109" s="328" t="str">
        <f>IF('2021バレーＢ表'!M99="","",'2021バレーＢ表'!M99)</f>
        <v/>
      </c>
      <c r="T109" s="340" t="str">
        <f>IF('2021バレーＢ表'!N99="","",'2021バレーＢ表'!N99)</f>
        <v/>
      </c>
      <c r="U109" s="329" t="str">
        <f>IF('2021バレーＢ表'!O99="","",'2021バレーＢ表'!O99)</f>
        <v/>
      </c>
      <c r="W109" s="369" t="str">
        <f>'2021バレーＢ表'!I99</f>
        <v/>
      </c>
      <c r="X109" s="369">
        <f t="shared" si="38"/>
        <v>0</v>
      </c>
      <c r="Y109" s="369">
        <f t="shared" si="39"/>
        <v>0</v>
      </c>
      <c r="Z109" s="369">
        <f t="shared" si="40"/>
        <v>0</v>
      </c>
      <c r="AA109" s="369">
        <f t="shared" si="41"/>
        <v>0</v>
      </c>
      <c r="AB109" s="369">
        <f t="shared" si="42"/>
        <v>0</v>
      </c>
      <c r="AC109" s="369">
        <f t="shared" si="43"/>
        <v>0</v>
      </c>
      <c r="AD109" s="369">
        <f t="shared" si="44"/>
        <v>0</v>
      </c>
      <c r="AE109" s="369" t="str">
        <f t="shared" si="45"/>
        <v/>
      </c>
      <c r="AF109" s="369" t="str">
        <f t="shared" si="46"/>
        <v/>
      </c>
      <c r="AG109" s="369" t="str">
        <f t="shared" si="47"/>
        <v/>
      </c>
      <c r="AH109" s="369" t="str">
        <f t="shared" si="48"/>
        <v/>
      </c>
      <c r="AI109" s="369" t="str">
        <f t="shared" si="49"/>
        <v/>
      </c>
      <c r="AJ109" s="369" t="str">
        <f t="shared" si="50"/>
        <v/>
      </c>
      <c r="AK109" s="369" t="str">
        <f t="shared" si="51"/>
        <v/>
      </c>
      <c r="AL109" s="369" t="str">
        <f t="shared" si="52"/>
        <v/>
      </c>
      <c r="AM109" s="369" t="str">
        <f t="shared" si="53"/>
        <v/>
      </c>
      <c r="AN109" s="369" t="str">
        <f t="shared" si="54"/>
        <v/>
      </c>
      <c r="AO109" s="369" t="str">
        <f t="shared" si="55"/>
        <v/>
      </c>
      <c r="AP109" s="369" t="str">
        <f t="shared" si="56"/>
        <v/>
      </c>
      <c r="AQ109" s="369" t="str">
        <f t="shared" si="57"/>
        <v/>
      </c>
      <c r="AR109" s="369" t="str">
        <f t="shared" si="58"/>
        <v/>
      </c>
      <c r="AS109" s="369" t="str">
        <f t="shared" si="59"/>
        <v/>
      </c>
      <c r="AT109" s="369" t="str">
        <f t="shared" si="60"/>
        <v/>
      </c>
      <c r="AU109" s="369" t="str">
        <f t="shared" si="61"/>
        <v/>
      </c>
      <c r="AV109" s="369" t="str">
        <f t="shared" si="62"/>
        <v/>
      </c>
      <c r="AW109" s="369" t="str">
        <f t="shared" si="63"/>
        <v/>
      </c>
      <c r="AX109" s="369" t="str">
        <f t="shared" si="64"/>
        <v/>
      </c>
      <c r="AY109" s="369" t="str">
        <f t="shared" si="65"/>
        <v/>
      </c>
      <c r="BC109"/>
      <c r="BD109"/>
      <c r="BE109" s="338"/>
      <c r="BF109" s="338"/>
    </row>
    <row r="110" spans="1:58" ht="18.75" customHeight="1">
      <c r="A110" s="6">
        <f t="shared" si="37"/>
        <v>87</v>
      </c>
      <c r="B110" s="136">
        <v>87</v>
      </c>
      <c r="C110" s="137" t="str">
        <f>IF('2021バレーＢ表'!C100="","",IF('2021バレーＢ表'!N100=3,"（抹消）",IF('2021バレーＢ表'!N100=4,"（活動実績なし）",IF('2021バレーＢ表'!N100=5,"（異動）",IF('2021バレーＢ表'!N100=1,'2021バレーＢ表'!P100,'2021バレーＢ表'!C100)))))</f>
        <v/>
      </c>
      <c r="D110" s="144" t="str">
        <f>IF('2021バレーＢ表'!E100="","",'2021バレーＢ表'!E100)</f>
        <v/>
      </c>
      <c r="E110" s="366" t="s">
        <v>1</v>
      </c>
      <c r="F110" s="362" t="str">
        <f>IF('2021バレーＢ表'!J100="","",'2021バレーＢ表'!J100)</f>
        <v/>
      </c>
      <c r="G110" s="41"/>
      <c r="H110" s="42"/>
      <c r="I110" s="43"/>
      <c r="J110" s="44"/>
      <c r="K110" s="45"/>
      <c r="L110" s="45"/>
      <c r="M110" s="45"/>
      <c r="N110" s="45"/>
      <c r="O110" s="45"/>
      <c r="P110" s="324"/>
      <c r="Q110" s="148">
        <f t="shared" si="35"/>
        <v>0</v>
      </c>
      <c r="R110" s="149">
        <f t="shared" si="36"/>
        <v>0</v>
      </c>
      <c r="S110" s="328" t="str">
        <f>IF('2021バレーＢ表'!M100="","",'2021バレーＢ表'!M100)</f>
        <v/>
      </c>
      <c r="T110" s="340" t="str">
        <f>IF('2021バレーＢ表'!N100="","",'2021バレーＢ表'!N100)</f>
        <v/>
      </c>
      <c r="U110" s="329" t="str">
        <f>IF('2021バレーＢ表'!O100="","",'2021バレーＢ表'!O100)</f>
        <v/>
      </c>
      <c r="W110" s="369" t="str">
        <f>'2021バレーＢ表'!I100</f>
        <v/>
      </c>
      <c r="X110" s="369">
        <f t="shared" si="38"/>
        <v>0</v>
      </c>
      <c r="Y110" s="369">
        <f t="shared" si="39"/>
        <v>0</v>
      </c>
      <c r="Z110" s="369">
        <f t="shared" si="40"/>
        <v>0</v>
      </c>
      <c r="AA110" s="369">
        <f t="shared" si="41"/>
        <v>0</v>
      </c>
      <c r="AB110" s="369">
        <f t="shared" si="42"/>
        <v>0</v>
      </c>
      <c r="AC110" s="369">
        <f t="shared" si="43"/>
        <v>0</v>
      </c>
      <c r="AD110" s="369">
        <f t="shared" si="44"/>
        <v>0</v>
      </c>
      <c r="AE110" s="369" t="str">
        <f t="shared" si="45"/>
        <v/>
      </c>
      <c r="AF110" s="369" t="str">
        <f t="shared" si="46"/>
        <v/>
      </c>
      <c r="AG110" s="369" t="str">
        <f t="shared" si="47"/>
        <v/>
      </c>
      <c r="AH110" s="369" t="str">
        <f t="shared" si="48"/>
        <v/>
      </c>
      <c r="AI110" s="369" t="str">
        <f t="shared" si="49"/>
        <v/>
      </c>
      <c r="AJ110" s="369" t="str">
        <f t="shared" si="50"/>
        <v/>
      </c>
      <c r="AK110" s="369" t="str">
        <f t="shared" si="51"/>
        <v/>
      </c>
      <c r="AL110" s="369" t="str">
        <f t="shared" si="52"/>
        <v/>
      </c>
      <c r="AM110" s="369" t="str">
        <f t="shared" si="53"/>
        <v/>
      </c>
      <c r="AN110" s="369" t="str">
        <f t="shared" si="54"/>
        <v/>
      </c>
      <c r="AO110" s="369" t="str">
        <f t="shared" si="55"/>
        <v/>
      </c>
      <c r="AP110" s="369" t="str">
        <f t="shared" si="56"/>
        <v/>
      </c>
      <c r="AQ110" s="369" t="str">
        <f t="shared" si="57"/>
        <v/>
      </c>
      <c r="AR110" s="369" t="str">
        <f t="shared" si="58"/>
        <v/>
      </c>
      <c r="AS110" s="369" t="str">
        <f t="shared" si="59"/>
        <v/>
      </c>
      <c r="AT110" s="369" t="str">
        <f t="shared" si="60"/>
        <v/>
      </c>
      <c r="AU110" s="369" t="str">
        <f t="shared" si="61"/>
        <v/>
      </c>
      <c r="AV110" s="369" t="str">
        <f t="shared" si="62"/>
        <v/>
      </c>
      <c r="AW110" s="369" t="str">
        <f t="shared" si="63"/>
        <v/>
      </c>
      <c r="AX110" s="369" t="str">
        <f t="shared" si="64"/>
        <v/>
      </c>
      <c r="AY110" s="369" t="str">
        <f t="shared" si="65"/>
        <v/>
      </c>
      <c r="BC110"/>
      <c r="BD110"/>
      <c r="BE110" s="338"/>
      <c r="BF110" s="338"/>
    </row>
    <row r="111" spans="1:58" ht="18.75" customHeight="1">
      <c r="A111" s="6">
        <f t="shared" si="37"/>
        <v>88</v>
      </c>
      <c r="B111" s="136">
        <v>88</v>
      </c>
      <c r="C111" s="137" t="str">
        <f>IF('2021バレーＢ表'!C101="","",IF('2021バレーＢ表'!N101=3,"（抹消）",IF('2021バレーＢ表'!N101=4,"（活動実績なし）",IF('2021バレーＢ表'!N101=5,"（異動）",IF('2021バレーＢ表'!N101=1,'2021バレーＢ表'!P101,'2021バレーＢ表'!C101)))))</f>
        <v/>
      </c>
      <c r="D111" s="144" t="str">
        <f>IF('2021バレーＢ表'!E101="","",'2021バレーＢ表'!E101)</f>
        <v/>
      </c>
      <c r="E111" s="366" t="s">
        <v>1</v>
      </c>
      <c r="F111" s="362" t="str">
        <f>IF('2021バレーＢ表'!J101="","",'2021バレーＢ表'!J101)</f>
        <v/>
      </c>
      <c r="G111" s="41"/>
      <c r="H111" s="42"/>
      <c r="I111" s="43"/>
      <c r="J111" s="44"/>
      <c r="K111" s="45"/>
      <c r="L111" s="45"/>
      <c r="M111" s="45"/>
      <c r="N111" s="45"/>
      <c r="O111" s="45"/>
      <c r="P111" s="324"/>
      <c r="Q111" s="148">
        <f t="shared" si="35"/>
        <v>0</v>
      </c>
      <c r="R111" s="149">
        <f t="shared" si="36"/>
        <v>0</v>
      </c>
      <c r="S111" s="328" t="str">
        <f>IF('2021バレーＢ表'!M101="","",'2021バレーＢ表'!M101)</f>
        <v/>
      </c>
      <c r="T111" s="340" t="str">
        <f>IF('2021バレーＢ表'!N101="","",'2021バレーＢ表'!N101)</f>
        <v/>
      </c>
      <c r="U111" s="329" t="str">
        <f>IF('2021バレーＢ表'!O101="","",'2021バレーＢ表'!O101)</f>
        <v/>
      </c>
      <c r="W111" s="369" t="str">
        <f>'2021バレーＢ表'!I101</f>
        <v/>
      </c>
      <c r="X111" s="369">
        <f t="shared" si="38"/>
        <v>0</v>
      </c>
      <c r="Y111" s="369">
        <f t="shared" si="39"/>
        <v>0</v>
      </c>
      <c r="Z111" s="369">
        <f t="shared" si="40"/>
        <v>0</v>
      </c>
      <c r="AA111" s="369">
        <f t="shared" si="41"/>
        <v>0</v>
      </c>
      <c r="AB111" s="369">
        <f t="shared" si="42"/>
        <v>0</v>
      </c>
      <c r="AC111" s="369">
        <f t="shared" si="43"/>
        <v>0</v>
      </c>
      <c r="AD111" s="369">
        <f t="shared" si="44"/>
        <v>0</v>
      </c>
      <c r="AE111" s="369" t="str">
        <f t="shared" si="45"/>
        <v/>
      </c>
      <c r="AF111" s="369" t="str">
        <f t="shared" si="46"/>
        <v/>
      </c>
      <c r="AG111" s="369" t="str">
        <f t="shared" si="47"/>
        <v/>
      </c>
      <c r="AH111" s="369" t="str">
        <f t="shared" si="48"/>
        <v/>
      </c>
      <c r="AI111" s="369" t="str">
        <f t="shared" si="49"/>
        <v/>
      </c>
      <c r="AJ111" s="369" t="str">
        <f t="shared" si="50"/>
        <v/>
      </c>
      <c r="AK111" s="369" t="str">
        <f t="shared" si="51"/>
        <v/>
      </c>
      <c r="AL111" s="369" t="str">
        <f t="shared" si="52"/>
        <v/>
      </c>
      <c r="AM111" s="369" t="str">
        <f t="shared" si="53"/>
        <v/>
      </c>
      <c r="AN111" s="369" t="str">
        <f t="shared" si="54"/>
        <v/>
      </c>
      <c r="AO111" s="369" t="str">
        <f t="shared" si="55"/>
        <v/>
      </c>
      <c r="AP111" s="369" t="str">
        <f t="shared" si="56"/>
        <v/>
      </c>
      <c r="AQ111" s="369" t="str">
        <f t="shared" si="57"/>
        <v/>
      </c>
      <c r="AR111" s="369" t="str">
        <f t="shared" si="58"/>
        <v/>
      </c>
      <c r="AS111" s="369" t="str">
        <f t="shared" si="59"/>
        <v/>
      </c>
      <c r="AT111" s="369" t="str">
        <f t="shared" si="60"/>
        <v/>
      </c>
      <c r="AU111" s="369" t="str">
        <f t="shared" si="61"/>
        <v/>
      </c>
      <c r="AV111" s="369" t="str">
        <f t="shared" si="62"/>
        <v/>
      </c>
      <c r="AW111" s="369" t="str">
        <f t="shared" si="63"/>
        <v/>
      </c>
      <c r="AX111" s="369" t="str">
        <f t="shared" si="64"/>
        <v/>
      </c>
      <c r="AY111" s="369" t="str">
        <f t="shared" si="65"/>
        <v/>
      </c>
      <c r="BC111"/>
      <c r="BD111"/>
      <c r="BE111" s="338"/>
      <c r="BF111" s="338"/>
    </row>
    <row r="112" spans="1:58" ht="18.75" customHeight="1">
      <c r="A112" s="6">
        <f t="shared" si="37"/>
        <v>89</v>
      </c>
      <c r="B112" s="136">
        <v>89</v>
      </c>
      <c r="C112" s="137" t="str">
        <f>IF('2021バレーＢ表'!C102="","",IF('2021バレーＢ表'!N102=3,"（抹消）",IF('2021バレーＢ表'!N102=4,"（活動実績なし）",IF('2021バレーＢ表'!N102=5,"（異動）",IF('2021バレーＢ表'!N102=1,'2021バレーＢ表'!P102,'2021バレーＢ表'!C102)))))</f>
        <v/>
      </c>
      <c r="D112" s="144" t="str">
        <f>IF('2021バレーＢ表'!E102="","",'2021バレーＢ表'!E102)</f>
        <v/>
      </c>
      <c r="E112" s="366" t="s">
        <v>1</v>
      </c>
      <c r="F112" s="362" t="str">
        <f>IF('2021バレーＢ表'!J102="","",'2021バレーＢ表'!J102)</f>
        <v/>
      </c>
      <c r="G112" s="41"/>
      <c r="H112" s="42"/>
      <c r="I112" s="43"/>
      <c r="J112" s="44"/>
      <c r="K112" s="45"/>
      <c r="L112" s="45"/>
      <c r="M112" s="45"/>
      <c r="N112" s="45"/>
      <c r="O112" s="45"/>
      <c r="P112" s="324"/>
      <c r="Q112" s="148">
        <f t="shared" si="35"/>
        <v>0</v>
      </c>
      <c r="R112" s="149">
        <f t="shared" si="36"/>
        <v>0</v>
      </c>
      <c r="S112" s="328" t="str">
        <f>IF('2021バレーＢ表'!M102="","",'2021バレーＢ表'!M102)</f>
        <v/>
      </c>
      <c r="T112" s="340" t="str">
        <f>IF('2021バレーＢ表'!N102="","",'2021バレーＢ表'!N102)</f>
        <v/>
      </c>
      <c r="U112" s="329" t="str">
        <f>IF('2021バレーＢ表'!O102="","",'2021バレーＢ表'!O102)</f>
        <v/>
      </c>
      <c r="W112" s="369" t="str">
        <f>'2021バレーＢ表'!I102</f>
        <v/>
      </c>
      <c r="X112" s="369">
        <f t="shared" si="38"/>
        <v>0</v>
      </c>
      <c r="Y112" s="369">
        <f t="shared" si="39"/>
        <v>0</v>
      </c>
      <c r="Z112" s="369">
        <f t="shared" si="40"/>
        <v>0</v>
      </c>
      <c r="AA112" s="369">
        <f t="shared" si="41"/>
        <v>0</v>
      </c>
      <c r="AB112" s="369">
        <f t="shared" si="42"/>
        <v>0</v>
      </c>
      <c r="AC112" s="369">
        <f t="shared" si="43"/>
        <v>0</v>
      </c>
      <c r="AD112" s="369">
        <f t="shared" si="44"/>
        <v>0</v>
      </c>
      <c r="AE112" s="369" t="str">
        <f t="shared" si="45"/>
        <v/>
      </c>
      <c r="AF112" s="369" t="str">
        <f t="shared" si="46"/>
        <v/>
      </c>
      <c r="AG112" s="369" t="str">
        <f t="shared" si="47"/>
        <v/>
      </c>
      <c r="AH112" s="369" t="str">
        <f t="shared" si="48"/>
        <v/>
      </c>
      <c r="AI112" s="369" t="str">
        <f t="shared" si="49"/>
        <v/>
      </c>
      <c r="AJ112" s="369" t="str">
        <f t="shared" si="50"/>
        <v/>
      </c>
      <c r="AK112" s="369" t="str">
        <f t="shared" si="51"/>
        <v/>
      </c>
      <c r="AL112" s="369" t="str">
        <f t="shared" si="52"/>
        <v/>
      </c>
      <c r="AM112" s="369" t="str">
        <f t="shared" si="53"/>
        <v/>
      </c>
      <c r="AN112" s="369" t="str">
        <f t="shared" si="54"/>
        <v/>
      </c>
      <c r="AO112" s="369" t="str">
        <f t="shared" si="55"/>
        <v/>
      </c>
      <c r="AP112" s="369" t="str">
        <f t="shared" si="56"/>
        <v/>
      </c>
      <c r="AQ112" s="369" t="str">
        <f t="shared" si="57"/>
        <v/>
      </c>
      <c r="AR112" s="369" t="str">
        <f t="shared" si="58"/>
        <v/>
      </c>
      <c r="AS112" s="369" t="str">
        <f t="shared" si="59"/>
        <v/>
      </c>
      <c r="AT112" s="369" t="str">
        <f t="shared" si="60"/>
        <v/>
      </c>
      <c r="AU112" s="369" t="str">
        <f t="shared" si="61"/>
        <v/>
      </c>
      <c r="AV112" s="369" t="str">
        <f t="shared" si="62"/>
        <v/>
      </c>
      <c r="AW112" s="369" t="str">
        <f t="shared" si="63"/>
        <v/>
      </c>
      <c r="AX112" s="369" t="str">
        <f t="shared" si="64"/>
        <v/>
      </c>
      <c r="AY112" s="369" t="str">
        <f t="shared" si="65"/>
        <v/>
      </c>
      <c r="BC112"/>
      <c r="BD112"/>
      <c r="BE112" s="338"/>
      <c r="BF112" s="338"/>
    </row>
    <row r="113" spans="1:58" ht="18.75" customHeight="1">
      <c r="A113" s="6">
        <f t="shared" si="37"/>
        <v>90</v>
      </c>
      <c r="B113" s="136">
        <v>90</v>
      </c>
      <c r="C113" s="137" t="str">
        <f>IF('2021バレーＢ表'!C103="","",IF('2021バレーＢ表'!N103=3,"（抹消）",IF('2021バレーＢ表'!N103=4,"（活動実績なし）",IF('2021バレーＢ表'!N103=5,"（異動）",IF('2021バレーＢ表'!N103=1,'2021バレーＢ表'!P103,'2021バレーＢ表'!C103)))))</f>
        <v/>
      </c>
      <c r="D113" s="144" t="str">
        <f>IF('2021バレーＢ表'!E103="","",'2021バレーＢ表'!E103)</f>
        <v/>
      </c>
      <c r="E113" s="366" t="s">
        <v>1</v>
      </c>
      <c r="F113" s="362" t="str">
        <f>IF('2021バレーＢ表'!J103="","",'2021バレーＢ表'!J103)</f>
        <v/>
      </c>
      <c r="G113" s="41"/>
      <c r="H113" s="42"/>
      <c r="I113" s="43"/>
      <c r="J113" s="44"/>
      <c r="K113" s="45"/>
      <c r="L113" s="45"/>
      <c r="M113" s="45"/>
      <c r="N113" s="45"/>
      <c r="O113" s="45"/>
      <c r="P113" s="324"/>
      <c r="Q113" s="148">
        <f t="shared" si="35"/>
        <v>0</v>
      </c>
      <c r="R113" s="149">
        <f t="shared" si="36"/>
        <v>0</v>
      </c>
      <c r="S113" s="328" t="str">
        <f>IF('2021バレーＢ表'!M103="","",'2021バレーＢ表'!M103)</f>
        <v/>
      </c>
      <c r="T113" s="340" t="str">
        <f>IF('2021バレーＢ表'!N103="","",'2021バレーＢ表'!N103)</f>
        <v/>
      </c>
      <c r="U113" s="329" t="str">
        <f>IF('2021バレーＢ表'!O103="","",'2021バレーＢ表'!O103)</f>
        <v/>
      </c>
      <c r="W113" s="369" t="str">
        <f>'2021バレーＢ表'!I103</f>
        <v/>
      </c>
      <c r="X113" s="369">
        <f t="shared" si="38"/>
        <v>0</v>
      </c>
      <c r="Y113" s="369">
        <f t="shared" si="39"/>
        <v>0</v>
      </c>
      <c r="Z113" s="369">
        <f t="shared" si="40"/>
        <v>0</v>
      </c>
      <c r="AA113" s="369">
        <f t="shared" si="41"/>
        <v>0</v>
      </c>
      <c r="AB113" s="369">
        <f t="shared" si="42"/>
        <v>0</v>
      </c>
      <c r="AC113" s="369">
        <f t="shared" si="43"/>
        <v>0</v>
      </c>
      <c r="AD113" s="369">
        <f t="shared" si="44"/>
        <v>0</v>
      </c>
      <c r="AE113" s="369" t="str">
        <f t="shared" si="45"/>
        <v/>
      </c>
      <c r="AF113" s="369" t="str">
        <f t="shared" si="46"/>
        <v/>
      </c>
      <c r="AG113" s="369" t="str">
        <f t="shared" si="47"/>
        <v/>
      </c>
      <c r="AH113" s="369" t="str">
        <f t="shared" si="48"/>
        <v/>
      </c>
      <c r="AI113" s="369" t="str">
        <f t="shared" si="49"/>
        <v/>
      </c>
      <c r="AJ113" s="369" t="str">
        <f t="shared" si="50"/>
        <v/>
      </c>
      <c r="AK113" s="369" t="str">
        <f t="shared" si="51"/>
        <v/>
      </c>
      <c r="AL113" s="369" t="str">
        <f t="shared" si="52"/>
        <v/>
      </c>
      <c r="AM113" s="369" t="str">
        <f t="shared" si="53"/>
        <v/>
      </c>
      <c r="AN113" s="369" t="str">
        <f t="shared" si="54"/>
        <v/>
      </c>
      <c r="AO113" s="369" t="str">
        <f t="shared" si="55"/>
        <v/>
      </c>
      <c r="AP113" s="369" t="str">
        <f t="shared" si="56"/>
        <v/>
      </c>
      <c r="AQ113" s="369" t="str">
        <f t="shared" si="57"/>
        <v/>
      </c>
      <c r="AR113" s="369" t="str">
        <f t="shared" si="58"/>
        <v/>
      </c>
      <c r="AS113" s="369" t="str">
        <f t="shared" si="59"/>
        <v/>
      </c>
      <c r="AT113" s="369" t="str">
        <f t="shared" si="60"/>
        <v/>
      </c>
      <c r="AU113" s="369" t="str">
        <f t="shared" si="61"/>
        <v/>
      </c>
      <c r="AV113" s="369" t="str">
        <f t="shared" si="62"/>
        <v/>
      </c>
      <c r="AW113" s="369" t="str">
        <f t="shared" si="63"/>
        <v/>
      </c>
      <c r="AX113" s="369" t="str">
        <f t="shared" si="64"/>
        <v/>
      </c>
      <c r="AY113" s="369" t="str">
        <f t="shared" si="65"/>
        <v/>
      </c>
      <c r="BC113"/>
      <c r="BD113"/>
      <c r="BE113" s="338"/>
      <c r="BF113" s="338"/>
    </row>
    <row r="114" spans="1:58" ht="18.75" customHeight="1">
      <c r="A114" s="6">
        <f t="shared" si="37"/>
        <v>91</v>
      </c>
      <c r="B114" s="136">
        <v>91</v>
      </c>
      <c r="C114" s="137" t="str">
        <f>IF('2021バレーＢ表'!C104="","",IF('2021バレーＢ表'!N104=3,"（抹消）",IF('2021バレーＢ表'!N104=4,"（活動実績なし）",IF('2021バレーＢ表'!N104=5,"（異動）",IF('2021バレーＢ表'!N104=1,'2021バレーＢ表'!P104,'2021バレーＢ表'!C104)))))</f>
        <v/>
      </c>
      <c r="D114" s="144" t="str">
        <f>IF('2021バレーＢ表'!E104="","",'2021バレーＢ表'!E104)</f>
        <v/>
      </c>
      <c r="E114" s="366" t="s">
        <v>1</v>
      </c>
      <c r="F114" s="362" t="str">
        <f>IF('2021バレーＢ表'!J104="","",'2021バレーＢ表'!J104)</f>
        <v/>
      </c>
      <c r="G114" s="41"/>
      <c r="H114" s="42"/>
      <c r="I114" s="43"/>
      <c r="J114" s="44"/>
      <c r="K114" s="45"/>
      <c r="L114" s="45"/>
      <c r="M114" s="45"/>
      <c r="N114" s="45"/>
      <c r="O114" s="45"/>
      <c r="P114" s="324"/>
      <c r="Q114" s="148">
        <f t="shared" si="35"/>
        <v>0</v>
      </c>
      <c r="R114" s="149">
        <f t="shared" si="36"/>
        <v>0</v>
      </c>
      <c r="S114" s="328" t="str">
        <f>IF('2021バレーＢ表'!M104="","",'2021バレーＢ表'!M104)</f>
        <v/>
      </c>
      <c r="T114" s="340" t="str">
        <f>IF('2021バレーＢ表'!N104="","",'2021バレーＢ表'!N104)</f>
        <v/>
      </c>
      <c r="U114" s="329" t="str">
        <f>IF('2021バレーＢ表'!O104="","",'2021バレーＢ表'!O104)</f>
        <v/>
      </c>
      <c r="W114" s="369" t="str">
        <f>'2021バレーＢ表'!I104</f>
        <v/>
      </c>
      <c r="X114" s="369">
        <f t="shared" si="38"/>
        <v>0</v>
      </c>
      <c r="Y114" s="369">
        <f t="shared" si="39"/>
        <v>0</v>
      </c>
      <c r="Z114" s="369">
        <f t="shared" si="40"/>
        <v>0</v>
      </c>
      <c r="AA114" s="369">
        <f t="shared" si="41"/>
        <v>0</v>
      </c>
      <c r="AB114" s="369">
        <f t="shared" si="42"/>
        <v>0</v>
      </c>
      <c r="AC114" s="369">
        <f t="shared" si="43"/>
        <v>0</v>
      </c>
      <c r="AD114" s="369">
        <f t="shared" si="44"/>
        <v>0</v>
      </c>
      <c r="AE114" s="369" t="str">
        <f t="shared" si="45"/>
        <v/>
      </c>
      <c r="AF114" s="369" t="str">
        <f t="shared" si="46"/>
        <v/>
      </c>
      <c r="AG114" s="369" t="str">
        <f t="shared" si="47"/>
        <v/>
      </c>
      <c r="AH114" s="369" t="str">
        <f t="shared" si="48"/>
        <v/>
      </c>
      <c r="AI114" s="369" t="str">
        <f t="shared" si="49"/>
        <v/>
      </c>
      <c r="AJ114" s="369" t="str">
        <f t="shared" si="50"/>
        <v/>
      </c>
      <c r="AK114" s="369" t="str">
        <f t="shared" si="51"/>
        <v/>
      </c>
      <c r="AL114" s="369" t="str">
        <f t="shared" si="52"/>
        <v/>
      </c>
      <c r="AM114" s="369" t="str">
        <f t="shared" si="53"/>
        <v/>
      </c>
      <c r="AN114" s="369" t="str">
        <f t="shared" si="54"/>
        <v/>
      </c>
      <c r="AO114" s="369" t="str">
        <f t="shared" si="55"/>
        <v/>
      </c>
      <c r="AP114" s="369" t="str">
        <f t="shared" si="56"/>
        <v/>
      </c>
      <c r="AQ114" s="369" t="str">
        <f t="shared" si="57"/>
        <v/>
      </c>
      <c r="AR114" s="369" t="str">
        <f t="shared" si="58"/>
        <v/>
      </c>
      <c r="AS114" s="369" t="str">
        <f t="shared" si="59"/>
        <v/>
      </c>
      <c r="AT114" s="369" t="str">
        <f t="shared" si="60"/>
        <v/>
      </c>
      <c r="AU114" s="369" t="str">
        <f t="shared" si="61"/>
        <v/>
      </c>
      <c r="AV114" s="369" t="str">
        <f t="shared" si="62"/>
        <v/>
      </c>
      <c r="AW114" s="369" t="str">
        <f t="shared" si="63"/>
        <v/>
      </c>
      <c r="AX114" s="369" t="str">
        <f t="shared" si="64"/>
        <v/>
      </c>
      <c r="AY114" s="369" t="str">
        <f t="shared" si="65"/>
        <v/>
      </c>
    </row>
    <row r="115" spans="1:58" ht="18.75" customHeight="1">
      <c r="A115" s="6">
        <f t="shared" si="37"/>
        <v>92</v>
      </c>
      <c r="B115" s="136">
        <v>92</v>
      </c>
      <c r="C115" s="137" t="str">
        <f>IF('2021バレーＢ表'!C105="","",IF('2021バレーＢ表'!N105=3,"（抹消）",IF('2021バレーＢ表'!N105=4,"（活動実績なし）",IF('2021バレーＢ表'!N105=5,"（異動）",IF('2021バレーＢ表'!N105=1,'2021バレーＢ表'!P105,'2021バレーＢ表'!C105)))))</f>
        <v/>
      </c>
      <c r="D115" s="144" t="str">
        <f>IF('2021バレーＢ表'!E105="","",'2021バレーＢ表'!E105)</f>
        <v/>
      </c>
      <c r="E115" s="366" t="s">
        <v>1</v>
      </c>
      <c r="F115" s="362" t="str">
        <f>IF('2021バレーＢ表'!J105="","",'2021バレーＢ表'!J105)</f>
        <v/>
      </c>
      <c r="G115" s="41"/>
      <c r="H115" s="42"/>
      <c r="I115" s="43"/>
      <c r="J115" s="44"/>
      <c r="K115" s="45"/>
      <c r="L115" s="45"/>
      <c r="M115" s="45"/>
      <c r="N115" s="45"/>
      <c r="O115" s="45"/>
      <c r="P115" s="324"/>
      <c r="Q115" s="148">
        <f t="shared" si="35"/>
        <v>0</v>
      </c>
      <c r="R115" s="149">
        <f t="shared" si="36"/>
        <v>0</v>
      </c>
      <c r="S115" s="328" t="str">
        <f>IF('2021バレーＢ表'!M105="","",'2021バレーＢ表'!M105)</f>
        <v/>
      </c>
      <c r="T115" s="340" t="str">
        <f>IF('2021バレーＢ表'!N105="","",'2021バレーＢ表'!N105)</f>
        <v/>
      </c>
      <c r="U115" s="329" t="str">
        <f>IF('2021バレーＢ表'!O105="","",'2021バレーＢ表'!O105)</f>
        <v/>
      </c>
      <c r="W115" s="369" t="str">
        <f>'2021バレーＢ表'!I105</f>
        <v/>
      </c>
      <c r="X115" s="369">
        <f t="shared" si="38"/>
        <v>0</v>
      </c>
      <c r="Y115" s="369">
        <f t="shared" si="39"/>
        <v>0</v>
      </c>
      <c r="Z115" s="369">
        <f t="shared" si="40"/>
        <v>0</v>
      </c>
      <c r="AA115" s="369">
        <f t="shared" si="41"/>
        <v>0</v>
      </c>
      <c r="AB115" s="369">
        <f t="shared" si="42"/>
        <v>0</v>
      </c>
      <c r="AC115" s="369">
        <f t="shared" si="43"/>
        <v>0</v>
      </c>
      <c r="AD115" s="369">
        <f t="shared" si="44"/>
        <v>0</v>
      </c>
      <c r="AE115" s="369" t="str">
        <f t="shared" si="45"/>
        <v/>
      </c>
      <c r="AF115" s="369" t="str">
        <f t="shared" si="46"/>
        <v/>
      </c>
      <c r="AG115" s="369" t="str">
        <f t="shared" si="47"/>
        <v/>
      </c>
      <c r="AH115" s="369" t="str">
        <f t="shared" si="48"/>
        <v/>
      </c>
      <c r="AI115" s="369" t="str">
        <f t="shared" si="49"/>
        <v/>
      </c>
      <c r="AJ115" s="369" t="str">
        <f t="shared" si="50"/>
        <v/>
      </c>
      <c r="AK115" s="369" t="str">
        <f t="shared" si="51"/>
        <v/>
      </c>
      <c r="AL115" s="369" t="str">
        <f t="shared" si="52"/>
        <v/>
      </c>
      <c r="AM115" s="369" t="str">
        <f t="shared" si="53"/>
        <v/>
      </c>
      <c r="AN115" s="369" t="str">
        <f t="shared" si="54"/>
        <v/>
      </c>
      <c r="AO115" s="369" t="str">
        <f t="shared" si="55"/>
        <v/>
      </c>
      <c r="AP115" s="369" t="str">
        <f t="shared" si="56"/>
        <v/>
      </c>
      <c r="AQ115" s="369" t="str">
        <f t="shared" si="57"/>
        <v/>
      </c>
      <c r="AR115" s="369" t="str">
        <f t="shared" si="58"/>
        <v/>
      </c>
      <c r="AS115" s="369" t="str">
        <f t="shared" si="59"/>
        <v/>
      </c>
      <c r="AT115" s="369" t="str">
        <f t="shared" si="60"/>
        <v/>
      </c>
      <c r="AU115" s="369" t="str">
        <f t="shared" si="61"/>
        <v/>
      </c>
      <c r="AV115" s="369" t="str">
        <f t="shared" si="62"/>
        <v/>
      </c>
      <c r="AW115" s="369" t="str">
        <f t="shared" si="63"/>
        <v/>
      </c>
      <c r="AX115" s="369" t="str">
        <f t="shared" si="64"/>
        <v/>
      </c>
      <c r="AY115" s="369" t="str">
        <f t="shared" si="65"/>
        <v/>
      </c>
    </row>
    <row r="116" spans="1:58" ht="18.75" customHeight="1">
      <c r="A116" s="6">
        <f t="shared" si="37"/>
        <v>93</v>
      </c>
      <c r="B116" s="136">
        <v>93</v>
      </c>
      <c r="C116" s="137" t="str">
        <f>IF('2021バレーＢ表'!C106="","",IF('2021バレーＢ表'!N106=3,"（抹消）",IF('2021バレーＢ表'!N106=4,"（活動実績なし）",IF('2021バレーＢ表'!N106=5,"（異動）",IF('2021バレーＢ表'!N106=1,'2021バレーＢ表'!P106,'2021バレーＢ表'!C106)))))</f>
        <v/>
      </c>
      <c r="D116" s="144" t="str">
        <f>IF('2021バレーＢ表'!E106="","",'2021バレーＢ表'!E106)</f>
        <v/>
      </c>
      <c r="E116" s="366" t="s">
        <v>1</v>
      </c>
      <c r="F116" s="362" t="str">
        <f>IF('2021バレーＢ表'!J106="","",'2021バレーＢ表'!J106)</f>
        <v/>
      </c>
      <c r="G116" s="41"/>
      <c r="H116" s="42"/>
      <c r="I116" s="43"/>
      <c r="J116" s="44"/>
      <c r="K116" s="45"/>
      <c r="L116" s="45"/>
      <c r="M116" s="45"/>
      <c r="N116" s="45"/>
      <c r="O116" s="45"/>
      <c r="P116" s="324"/>
      <c r="Q116" s="148">
        <f t="shared" si="35"/>
        <v>0</v>
      </c>
      <c r="R116" s="149">
        <f t="shared" si="36"/>
        <v>0</v>
      </c>
      <c r="S116" s="328" t="str">
        <f>IF('2021バレーＢ表'!M106="","",'2021バレーＢ表'!M106)</f>
        <v/>
      </c>
      <c r="T116" s="340" t="str">
        <f>IF('2021バレーＢ表'!N106="","",'2021バレーＢ表'!N106)</f>
        <v/>
      </c>
      <c r="U116" s="329" t="str">
        <f>IF('2021バレーＢ表'!O106="","",'2021バレーＢ表'!O106)</f>
        <v/>
      </c>
      <c r="W116" s="369" t="str">
        <f>'2021バレーＢ表'!I106</f>
        <v/>
      </c>
      <c r="X116" s="369">
        <f t="shared" si="38"/>
        <v>0</v>
      </c>
      <c r="Y116" s="369">
        <f t="shared" si="39"/>
        <v>0</v>
      </c>
      <c r="Z116" s="369">
        <f t="shared" si="40"/>
        <v>0</v>
      </c>
      <c r="AA116" s="369">
        <f t="shared" si="41"/>
        <v>0</v>
      </c>
      <c r="AB116" s="369">
        <f t="shared" si="42"/>
        <v>0</v>
      </c>
      <c r="AC116" s="369">
        <f t="shared" si="43"/>
        <v>0</v>
      </c>
      <c r="AD116" s="369">
        <f t="shared" si="44"/>
        <v>0</v>
      </c>
      <c r="AE116" s="369" t="str">
        <f t="shared" si="45"/>
        <v/>
      </c>
      <c r="AF116" s="369" t="str">
        <f t="shared" si="46"/>
        <v/>
      </c>
      <c r="AG116" s="369" t="str">
        <f t="shared" si="47"/>
        <v/>
      </c>
      <c r="AH116" s="369" t="str">
        <f t="shared" si="48"/>
        <v/>
      </c>
      <c r="AI116" s="369" t="str">
        <f t="shared" si="49"/>
        <v/>
      </c>
      <c r="AJ116" s="369" t="str">
        <f t="shared" si="50"/>
        <v/>
      </c>
      <c r="AK116" s="369" t="str">
        <f t="shared" si="51"/>
        <v/>
      </c>
      <c r="AL116" s="369" t="str">
        <f t="shared" si="52"/>
        <v/>
      </c>
      <c r="AM116" s="369" t="str">
        <f t="shared" si="53"/>
        <v/>
      </c>
      <c r="AN116" s="369" t="str">
        <f t="shared" si="54"/>
        <v/>
      </c>
      <c r="AO116" s="369" t="str">
        <f t="shared" si="55"/>
        <v/>
      </c>
      <c r="AP116" s="369" t="str">
        <f t="shared" si="56"/>
        <v/>
      </c>
      <c r="AQ116" s="369" t="str">
        <f t="shared" si="57"/>
        <v/>
      </c>
      <c r="AR116" s="369" t="str">
        <f t="shared" si="58"/>
        <v/>
      </c>
      <c r="AS116" s="369" t="str">
        <f t="shared" si="59"/>
        <v/>
      </c>
      <c r="AT116" s="369" t="str">
        <f t="shared" si="60"/>
        <v/>
      </c>
      <c r="AU116" s="369" t="str">
        <f t="shared" si="61"/>
        <v/>
      </c>
      <c r="AV116" s="369" t="str">
        <f t="shared" si="62"/>
        <v/>
      </c>
      <c r="AW116" s="369" t="str">
        <f t="shared" si="63"/>
        <v/>
      </c>
      <c r="AX116" s="369" t="str">
        <f t="shared" si="64"/>
        <v/>
      </c>
      <c r="AY116" s="369" t="str">
        <f t="shared" si="65"/>
        <v/>
      </c>
    </row>
    <row r="117" spans="1:58" ht="18.75" customHeight="1">
      <c r="A117" s="6">
        <f t="shared" si="37"/>
        <v>94</v>
      </c>
      <c r="B117" s="136">
        <v>94</v>
      </c>
      <c r="C117" s="137" t="str">
        <f>IF('2021バレーＢ表'!C107="","",IF('2021バレーＢ表'!N107=3,"（抹消）",IF('2021バレーＢ表'!N107=4,"（活動実績なし）",IF('2021バレーＢ表'!N107=5,"（異動）",IF('2021バレーＢ表'!N107=1,'2021バレーＢ表'!P107,'2021バレーＢ表'!C107)))))</f>
        <v/>
      </c>
      <c r="D117" s="144" t="str">
        <f>IF('2021バレーＢ表'!E107="","",'2021バレーＢ表'!E107)</f>
        <v/>
      </c>
      <c r="E117" s="366" t="s">
        <v>1</v>
      </c>
      <c r="F117" s="362" t="str">
        <f>IF('2021バレーＢ表'!J107="","",'2021バレーＢ表'!J107)</f>
        <v/>
      </c>
      <c r="G117" s="41"/>
      <c r="H117" s="42"/>
      <c r="I117" s="43"/>
      <c r="J117" s="44"/>
      <c r="K117" s="45"/>
      <c r="L117" s="45"/>
      <c r="M117" s="45"/>
      <c r="N117" s="45"/>
      <c r="O117" s="45"/>
      <c r="P117" s="324"/>
      <c r="Q117" s="148">
        <f t="shared" si="35"/>
        <v>0</v>
      </c>
      <c r="R117" s="149">
        <f t="shared" si="36"/>
        <v>0</v>
      </c>
      <c r="S117" s="328" t="str">
        <f>IF('2021バレーＢ表'!M107="","",'2021バレーＢ表'!M107)</f>
        <v/>
      </c>
      <c r="T117" s="340" t="str">
        <f>IF('2021バレーＢ表'!N107="","",'2021バレーＢ表'!N107)</f>
        <v/>
      </c>
      <c r="U117" s="329" t="str">
        <f>IF('2021バレーＢ表'!O107="","",'2021バレーＢ表'!O107)</f>
        <v/>
      </c>
      <c r="W117" s="369" t="str">
        <f>'2021バレーＢ表'!I107</f>
        <v/>
      </c>
      <c r="X117" s="369">
        <f t="shared" si="38"/>
        <v>0</v>
      </c>
      <c r="Y117" s="369">
        <f t="shared" si="39"/>
        <v>0</v>
      </c>
      <c r="Z117" s="369">
        <f t="shared" si="40"/>
        <v>0</v>
      </c>
      <c r="AA117" s="369">
        <f t="shared" si="41"/>
        <v>0</v>
      </c>
      <c r="AB117" s="369">
        <f t="shared" si="42"/>
        <v>0</v>
      </c>
      <c r="AC117" s="369">
        <f t="shared" si="43"/>
        <v>0</v>
      </c>
      <c r="AD117" s="369">
        <f t="shared" si="44"/>
        <v>0</v>
      </c>
      <c r="AE117" s="369" t="str">
        <f t="shared" si="45"/>
        <v/>
      </c>
      <c r="AF117" s="369" t="str">
        <f t="shared" si="46"/>
        <v/>
      </c>
      <c r="AG117" s="369" t="str">
        <f t="shared" si="47"/>
        <v/>
      </c>
      <c r="AH117" s="369" t="str">
        <f t="shared" si="48"/>
        <v/>
      </c>
      <c r="AI117" s="369" t="str">
        <f t="shared" si="49"/>
        <v/>
      </c>
      <c r="AJ117" s="369" t="str">
        <f t="shared" si="50"/>
        <v/>
      </c>
      <c r="AK117" s="369" t="str">
        <f t="shared" si="51"/>
        <v/>
      </c>
      <c r="AL117" s="369" t="str">
        <f t="shared" si="52"/>
        <v/>
      </c>
      <c r="AM117" s="369" t="str">
        <f t="shared" si="53"/>
        <v/>
      </c>
      <c r="AN117" s="369" t="str">
        <f t="shared" si="54"/>
        <v/>
      </c>
      <c r="AO117" s="369" t="str">
        <f t="shared" si="55"/>
        <v/>
      </c>
      <c r="AP117" s="369" t="str">
        <f t="shared" si="56"/>
        <v/>
      </c>
      <c r="AQ117" s="369" t="str">
        <f t="shared" si="57"/>
        <v/>
      </c>
      <c r="AR117" s="369" t="str">
        <f t="shared" si="58"/>
        <v/>
      </c>
      <c r="AS117" s="369" t="str">
        <f t="shared" si="59"/>
        <v/>
      </c>
      <c r="AT117" s="369" t="str">
        <f t="shared" si="60"/>
        <v/>
      </c>
      <c r="AU117" s="369" t="str">
        <f t="shared" si="61"/>
        <v/>
      </c>
      <c r="AV117" s="369" t="str">
        <f t="shared" si="62"/>
        <v/>
      </c>
      <c r="AW117" s="369" t="str">
        <f t="shared" si="63"/>
        <v/>
      </c>
      <c r="AX117" s="369" t="str">
        <f t="shared" si="64"/>
        <v/>
      </c>
      <c r="AY117" s="369" t="str">
        <f t="shared" si="65"/>
        <v/>
      </c>
    </row>
    <row r="118" spans="1:58" ht="18.75" customHeight="1">
      <c r="A118" s="6">
        <f t="shared" si="37"/>
        <v>95</v>
      </c>
      <c r="B118" s="136">
        <v>95</v>
      </c>
      <c r="C118" s="137" t="str">
        <f>IF('2021バレーＢ表'!C108="","",IF('2021バレーＢ表'!N108=3,"（抹消）",IF('2021バレーＢ表'!N108=4,"（活動実績なし）",IF('2021バレーＢ表'!N108=5,"（異動）",IF('2021バレーＢ表'!N108=1,'2021バレーＢ表'!P108,'2021バレーＢ表'!C108)))))</f>
        <v/>
      </c>
      <c r="D118" s="144" t="str">
        <f>IF('2021バレーＢ表'!E108="","",'2021バレーＢ表'!E108)</f>
        <v/>
      </c>
      <c r="E118" s="366" t="s">
        <v>1</v>
      </c>
      <c r="F118" s="362" t="str">
        <f>IF('2021バレーＢ表'!J108="","",'2021バレーＢ表'!J108)</f>
        <v/>
      </c>
      <c r="G118" s="41"/>
      <c r="H118" s="42"/>
      <c r="I118" s="43"/>
      <c r="J118" s="44"/>
      <c r="K118" s="45"/>
      <c r="L118" s="45"/>
      <c r="M118" s="45"/>
      <c r="N118" s="45"/>
      <c r="O118" s="45"/>
      <c r="P118" s="324"/>
      <c r="Q118" s="148">
        <f t="shared" si="35"/>
        <v>0</v>
      </c>
      <c r="R118" s="149">
        <f t="shared" si="36"/>
        <v>0</v>
      </c>
      <c r="S118" s="328" t="str">
        <f>IF('2021バレーＢ表'!M108="","",'2021バレーＢ表'!M108)</f>
        <v/>
      </c>
      <c r="T118" s="340" t="str">
        <f>IF('2021バレーＢ表'!N108="","",'2021バレーＢ表'!N108)</f>
        <v/>
      </c>
      <c r="U118" s="329" t="str">
        <f>IF('2021バレーＢ表'!O108="","",'2021バレーＢ表'!O108)</f>
        <v/>
      </c>
      <c r="W118" s="369" t="str">
        <f>'2021バレーＢ表'!I108</f>
        <v/>
      </c>
      <c r="X118" s="369">
        <f t="shared" si="38"/>
        <v>0</v>
      </c>
      <c r="Y118" s="369">
        <f t="shared" si="39"/>
        <v>0</v>
      </c>
      <c r="Z118" s="369">
        <f t="shared" si="40"/>
        <v>0</v>
      </c>
      <c r="AA118" s="369">
        <f t="shared" si="41"/>
        <v>0</v>
      </c>
      <c r="AB118" s="369">
        <f t="shared" si="42"/>
        <v>0</v>
      </c>
      <c r="AC118" s="369">
        <f t="shared" si="43"/>
        <v>0</v>
      </c>
      <c r="AD118" s="369">
        <f t="shared" si="44"/>
        <v>0</v>
      </c>
      <c r="AE118" s="369" t="str">
        <f t="shared" si="45"/>
        <v/>
      </c>
      <c r="AF118" s="369" t="str">
        <f t="shared" si="46"/>
        <v/>
      </c>
      <c r="AG118" s="369" t="str">
        <f t="shared" si="47"/>
        <v/>
      </c>
      <c r="AH118" s="369" t="str">
        <f t="shared" si="48"/>
        <v/>
      </c>
      <c r="AI118" s="369" t="str">
        <f t="shared" si="49"/>
        <v/>
      </c>
      <c r="AJ118" s="369" t="str">
        <f t="shared" si="50"/>
        <v/>
      </c>
      <c r="AK118" s="369" t="str">
        <f t="shared" si="51"/>
        <v/>
      </c>
      <c r="AL118" s="369" t="str">
        <f t="shared" si="52"/>
        <v/>
      </c>
      <c r="AM118" s="369" t="str">
        <f t="shared" si="53"/>
        <v/>
      </c>
      <c r="AN118" s="369" t="str">
        <f t="shared" si="54"/>
        <v/>
      </c>
      <c r="AO118" s="369" t="str">
        <f t="shared" si="55"/>
        <v/>
      </c>
      <c r="AP118" s="369" t="str">
        <f t="shared" si="56"/>
        <v/>
      </c>
      <c r="AQ118" s="369" t="str">
        <f t="shared" si="57"/>
        <v/>
      </c>
      <c r="AR118" s="369" t="str">
        <f t="shared" si="58"/>
        <v/>
      </c>
      <c r="AS118" s="369" t="str">
        <f t="shared" si="59"/>
        <v/>
      </c>
      <c r="AT118" s="369" t="str">
        <f t="shared" si="60"/>
        <v/>
      </c>
      <c r="AU118" s="369" t="str">
        <f t="shared" si="61"/>
        <v/>
      </c>
      <c r="AV118" s="369" t="str">
        <f t="shared" si="62"/>
        <v/>
      </c>
      <c r="AW118" s="369" t="str">
        <f t="shared" si="63"/>
        <v/>
      </c>
      <c r="AX118" s="369" t="str">
        <f t="shared" si="64"/>
        <v/>
      </c>
      <c r="AY118" s="369" t="str">
        <f t="shared" si="65"/>
        <v/>
      </c>
    </row>
    <row r="119" spans="1:58" ht="18.75" customHeight="1">
      <c r="A119" s="6">
        <f t="shared" si="37"/>
        <v>96</v>
      </c>
      <c r="B119" s="136">
        <v>96</v>
      </c>
      <c r="C119" s="137" t="str">
        <f>IF('2021バレーＢ表'!C109="","",IF('2021バレーＢ表'!N109=3,"（抹消）",IF('2021バレーＢ表'!N109=4,"（活動実績なし）",IF('2021バレーＢ表'!N109=5,"（異動）",IF('2021バレーＢ表'!N109=1,'2021バレーＢ表'!P109,'2021バレーＢ表'!C109)))))</f>
        <v/>
      </c>
      <c r="D119" s="144" t="str">
        <f>IF('2021バレーＢ表'!E109="","",'2021バレーＢ表'!E109)</f>
        <v/>
      </c>
      <c r="E119" s="366" t="s">
        <v>1</v>
      </c>
      <c r="F119" s="362" t="str">
        <f>IF('2021バレーＢ表'!J109="","",'2021バレーＢ表'!J109)</f>
        <v/>
      </c>
      <c r="G119" s="41"/>
      <c r="H119" s="42"/>
      <c r="I119" s="43"/>
      <c r="J119" s="44"/>
      <c r="K119" s="45"/>
      <c r="L119" s="45"/>
      <c r="M119" s="45"/>
      <c r="N119" s="45"/>
      <c r="O119" s="45"/>
      <c r="P119" s="324"/>
      <c r="Q119" s="148">
        <f t="shared" si="35"/>
        <v>0</v>
      </c>
      <c r="R119" s="149">
        <f t="shared" si="36"/>
        <v>0</v>
      </c>
      <c r="S119" s="328" t="str">
        <f>IF('2021バレーＢ表'!M109="","",'2021バレーＢ表'!M109)</f>
        <v/>
      </c>
      <c r="T119" s="340" t="str">
        <f>IF('2021バレーＢ表'!N109="","",'2021バレーＢ表'!N109)</f>
        <v/>
      </c>
      <c r="U119" s="329" t="str">
        <f>IF('2021バレーＢ表'!O109="","",'2021バレーＢ表'!O109)</f>
        <v/>
      </c>
      <c r="W119" s="369" t="str">
        <f>'2021バレーＢ表'!I109</f>
        <v/>
      </c>
      <c r="X119" s="369">
        <f t="shared" si="38"/>
        <v>0</v>
      </c>
      <c r="Y119" s="369">
        <f t="shared" si="39"/>
        <v>0</v>
      </c>
      <c r="Z119" s="369">
        <f t="shared" si="40"/>
        <v>0</v>
      </c>
      <c r="AA119" s="369">
        <f t="shared" si="41"/>
        <v>0</v>
      </c>
      <c r="AB119" s="369">
        <f t="shared" si="42"/>
        <v>0</v>
      </c>
      <c r="AC119" s="369">
        <f t="shared" si="43"/>
        <v>0</v>
      </c>
      <c r="AD119" s="369">
        <f t="shared" si="44"/>
        <v>0</v>
      </c>
      <c r="AE119" s="369" t="str">
        <f t="shared" si="45"/>
        <v/>
      </c>
      <c r="AF119" s="369" t="str">
        <f t="shared" si="46"/>
        <v/>
      </c>
      <c r="AG119" s="369" t="str">
        <f t="shared" si="47"/>
        <v/>
      </c>
      <c r="AH119" s="369" t="str">
        <f t="shared" si="48"/>
        <v/>
      </c>
      <c r="AI119" s="369" t="str">
        <f t="shared" si="49"/>
        <v/>
      </c>
      <c r="AJ119" s="369" t="str">
        <f t="shared" si="50"/>
        <v/>
      </c>
      <c r="AK119" s="369" t="str">
        <f t="shared" si="51"/>
        <v/>
      </c>
      <c r="AL119" s="369" t="str">
        <f t="shared" si="52"/>
        <v/>
      </c>
      <c r="AM119" s="369" t="str">
        <f t="shared" si="53"/>
        <v/>
      </c>
      <c r="AN119" s="369" t="str">
        <f t="shared" si="54"/>
        <v/>
      </c>
      <c r="AO119" s="369" t="str">
        <f t="shared" si="55"/>
        <v/>
      </c>
      <c r="AP119" s="369" t="str">
        <f t="shared" si="56"/>
        <v/>
      </c>
      <c r="AQ119" s="369" t="str">
        <f t="shared" si="57"/>
        <v/>
      </c>
      <c r="AR119" s="369" t="str">
        <f t="shared" si="58"/>
        <v/>
      </c>
      <c r="AS119" s="369" t="str">
        <f t="shared" si="59"/>
        <v/>
      </c>
      <c r="AT119" s="369" t="str">
        <f t="shared" si="60"/>
        <v/>
      </c>
      <c r="AU119" s="369" t="str">
        <f t="shared" si="61"/>
        <v/>
      </c>
      <c r="AV119" s="369" t="str">
        <f t="shared" si="62"/>
        <v/>
      </c>
      <c r="AW119" s="369" t="str">
        <f t="shared" si="63"/>
        <v/>
      </c>
      <c r="AX119" s="369" t="str">
        <f t="shared" si="64"/>
        <v/>
      </c>
      <c r="AY119" s="369" t="str">
        <f t="shared" si="65"/>
        <v/>
      </c>
    </row>
    <row r="120" spans="1:58" ht="18.75" customHeight="1">
      <c r="A120" s="6">
        <f t="shared" si="37"/>
        <v>97</v>
      </c>
      <c r="B120" s="136">
        <v>97</v>
      </c>
      <c r="C120" s="137" t="str">
        <f>IF('2021バレーＢ表'!C110="","",IF('2021バレーＢ表'!N110=3,"（抹消）",IF('2021バレーＢ表'!N110=4,"（活動実績なし）",IF('2021バレーＢ表'!N110=5,"（異動）",IF('2021バレーＢ表'!N110=1,'2021バレーＢ表'!P110,'2021バレーＢ表'!C110)))))</f>
        <v/>
      </c>
      <c r="D120" s="144" t="str">
        <f>IF('2021バレーＢ表'!E110="","",'2021バレーＢ表'!E110)</f>
        <v/>
      </c>
      <c r="E120" s="366" t="s">
        <v>1</v>
      </c>
      <c r="F120" s="362" t="str">
        <f>IF('2021バレーＢ表'!J110="","",'2021バレーＢ表'!J110)</f>
        <v/>
      </c>
      <c r="G120" s="41"/>
      <c r="H120" s="42"/>
      <c r="I120" s="43"/>
      <c r="J120" s="44"/>
      <c r="K120" s="45"/>
      <c r="L120" s="45"/>
      <c r="M120" s="45"/>
      <c r="N120" s="45"/>
      <c r="O120" s="45"/>
      <c r="P120" s="324"/>
      <c r="Q120" s="148">
        <f t="shared" si="35"/>
        <v>0</v>
      </c>
      <c r="R120" s="149">
        <f t="shared" si="36"/>
        <v>0</v>
      </c>
      <c r="S120" s="328" t="str">
        <f>IF('2021バレーＢ表'!M110="","",'2021バレーＢ表'!M110)</f>
        <v/>
      </c>
      <c r="T120" s="340" t="str">
        <f>IF('2021バレーＢ表'!N110="","",'2021バレーＢ表'!N110)</f>
        <v/>
      </c>
      <c r="U120" s="329" t="str">
        <f>IF('2021バレーＢ表'!O110="","",'2021バレーＢ表'!O110)</f>
        <v/>
      </c>
      <c r="W120" s="369" t="str">
        <f>'2021バレーＢ表'!I110</f>
        <v/>
      </c>
      <c r="X120" s="369">
        <f t="shared" si="38"/>
        <v>0</v>
      </c>
      <c r="Y120" s="369">
        <f t="shared" si="39"/>
        <v>0</v>
      </c>
      <c r="Z120" s="369">
        <f t="shared" si="40"/>
        <v>0</v>
      </c>
      <c r="AA120" s="369">
        <f t="shared" si="41"/>
        <v>0</v>
      </c>
      <c r="AB120" s="369">
        <f t="shared" si="42"/>
        <v>0</v>
      </c>
      <c r="AC120" s="369">
        <f t="shared" si="43"/>
        <v>0</v>
      </c>
      <c r="AD120" s="369">
        <f t="shared" si="44"/>
        <v>0</v>
      </c>
      <c r="AE120" s="369" t="str">
        <f t="shared" si="45"/>
        <v/>
      </c>
      <c r="AF120" s="369" t="str">
        <f t="shared" si="46"/>
        <v/>
      </c>
      <c r="AG120" s="369" t="str">
        <f t="shared" si="47"/>
        <v/>
      </c>
      <c r="AH120" s="369" t="str">
        <f t="shared" si="48"/>
        <v/>
      </c>
      <c r="AI120" s="369" t="str">
        <f t="shared" si="49"/>
        <v/>
      </c>
      <c r="AJ120" s="369" t="str">
        <f t="shared" si="50"/>
        <v/>
      </c>
      <c r="AK120" s="369" t="str">
        <f t="shared" si="51"/>
        <v/>
      </c>
      <c r="AL120" s="369" t="str">
        <f t="shared" si="52"/>
        <v/>
      </c>
      <c r="AM120" s="369" t="str">
        <f t="shared" si="53"/>
        <v/>
      </c>
      <c r="AN120" s="369" t="str">
        <f t="shared" si="54"/>
        <v/>
      </c>
      <c r="AO120" s="369" t="str">
        <f t="shared" si="55"/>
        <v/>
      </c>
      <c r="AP120" s="369" t="str">
        <f t="shared" si="56"/>
        <v/>
      </c>
      <c r="AQ120" s="369" t="str">
        <f t="shared" si="57"/>
        <v/>
      </c>
      <c r="AR120" s="369" t="str">
        <f t="shared" si="58"/>
        <v/>
      </c>
      <c r="AS120" s="369" t="str">
        <f t="shared" si="59"/>
        <v/>
      </c>
      <c r="AT120" s="369" t="str">
        <f t="shared" si="60"/>
        <v/>
      </c>
      <c r="AU120" s="369" t="str">
        <f t="shared" si="61"/>
        <v/>
      </c>
      <c r="AV120" s="369" t="str">
        <f t="shared" si="62"/>
        <v/>
      </c>
      <c r="AW120" s="369" t="str">
        <f t="shared" si="63"/>
        <v/>
      </c>
      <c r="AX120" s="369" t="str">
        <f t="shared" si="64"/>
        <v/>
      </c>
      <c r="AY120" s="369" t="str">
        <f t="shared" si="65"/>
        <v/>
      </c>
    </row>
    <row r="121" spans="1:58" ht="18.75" customHeight="1">
      <c r="A121" s="6">
        <f t="shared" si="37"/>
        <v>98</v>
      </c>
      <c r="B121" s="136">
        <v>98</v>
      </c>
      <c r="C121" s="137" t="str">
        <f>IF('2021バレーＢ表'!C111="","",IF('2021バレーＢ表'!N111=3,"（抹消）",IF('2021バレーＢ表'!N111=4,"（活動実績なし）",IF('2021バレーＢ表'!N111=5,"（異動）",IF('2021バレーＢ表'!N111=1,'2021バレーＢ表'!P111,'2021バレーＢ表'!C111)))))</f>
        <v/>
      </c>
      <c r="D121" s="144" t="str">
        <f>IF('2021バレーＢ表'!E111="","",'2021バレーＢ表'!E111)</f>
        <v/>
      </c>
      <c r="E121" s="366" t="s">
        <v>1</v>
      </c>
      <c r="F121" s="362" t="str">
        <f>IF('2021バレーＢ表'!J111="","",'2021バレーＢ表'!J111)</f>
        <v/>
      </c>
      <c r="G121" s="41"/>
      <c r="H121" s="42"/>
      <c r="I121" s="43"/>
      <c r="J121" s="44"/>
      <c r="K121" s="45"/>
      <c r="L121" s="45"/>
      <c r="M121" s="45"/>
      <c r="N121" s="45"/>
      <c r="O121" s="45"/>
      <c r="P121" s="324"/>
      <c r="Q121" s="148">
        <f t="shared" si="35"/>
        <v>0</v>
      </c>
      <c r="R121" s="149">
        <f t="shared" si="36"/>
        <v>0</v>
      </c>
      <c r="S121" s="328" t="str">
        <f>IF('2021バレーＢ表'!M111="","",'2021バレーＢ表'!M111)</f>
        <v/>
      </c>
      <c r="T121" s="340" t="str">
        <f>IF('2021バレーＢ表'!N111="","",'2021バレーＢ表'!N111)</f>
        <v/>
      </c>
      <c r="U121" s="329" t="str">
        <f>IF('2021バレーＢ表'!O111="","",'2021バレーＢ表'!O111)</f>
        <v/>
      </c>
      <c r="W121" s="369" t="str">
        <f>'2021バレーＢ表'!I111</f>
        <v/>
      </c>
      <c r="X121" s="369">
        <f t="shared" si="38"/>
        <v>0</v>
      </c>
      <c r="Y121" s="369">
        <f t="shared" si="39"/>
        <v>0</v>
      </c>
      <c r="Z121" s="369">
        <f t="shared" si="40"/>
        <v>0</v>
      </c>
      <c r="AA121" s="369">
        <f t="shared" si="41"/>
        <v>0</v>
      </c>
      <c r="AB121" s="369">
        <f t="shared" si="42"/>
        <v>0</v>
      </c>
      <c r="AC121" s="369">
        <f t="shared" si="43"/>
        <v>0</v>
      </c>
      <c r="AD121" s="369">
        <f t="shared" si="44"/>
        <v>0</v>
      </c>
      <c r="AE121" s="369" t="str">
        <f t="shared" si="45"/>
        <v/>
      </c>
      <c r="AF121" s="369" t="str">
        <f t="shared" si="46"/>
        <v/>
      </c>
      <c r="AG121" s="369" t="str">
        <f t="shared" si="47"/>
        <v/>
      </c>
      <c r="AH121" s="369" t="str">
        <f t="shared" si="48"/>
        <v/>
      </c>
      <c r="AI121" s="369" t="str">
        <f t="shared" si="49"/>
        <v/>
      </c>
      <c r="AJ121" s="369" t="str">
        <f t="shared" si="50"/>
        <v/>
      </c>
      <c r="AK121" s="369" t="str">
        <f t="shared" si="51"/>
        <v/>
      </c>
      <c r="AL121" s="369" t="str">
        <f t="shared" si="52"/>
        <v/>
      </c>
      <c r="AM121" s="369" t="str">
        <f t="shared" si="53"/>
        <v/>
      </c>
      <c r="AN121" s="369" t="str">
        <f t="shared" si="54"/>
        <v/>
      </c>
      <c r="AO121" s="369" t="str">
        <f t="shared" si="55"/>
        <v/>
      </c>
      <c r="AP121" s="369" t="str">
        <f t="shared" si="56"/>
        <v/>
      </c>
      <c r="AQ121" s="369" t="str">
        <f t="shared" si="57"/>
        <v/>
      </c>
      <c r="AR121" s="369" t="str">
        <f t="shared" si="58"/>
        <v/>
      </c>
      <c r="AS121" s="369" t="str">
        <f t="shared" si="59"/>
        <v/>
      </c>
      <c r="AT121" s="369" t="str">
        <f t="shared" si="60"/>
        <v/>
      </c>
      <c r="AU121" s="369" t="str">
        <f t="shared" si="61"/>
        <v/>
      </c>
      <c r="AV121" s="369" t="str">
        <f t="shared" si="62"/>
        <v/>
      </c>
      <c r="AW121" s="369" t="str">
        <f t="shared" si="63"/>
        <v/>
      </c>
      <c r="AX121" s="369" t="str">
        <f t="shared" si="64"/>
        <v/>
      </c>
      <c r="AY121" s="369" t="str">
        <f t="shared" si="65"/>
        <v/>
      </c>
    </row>
    <row r="122" spans="1:58" ht="18.75" customHeight="1">
      <c r="A122" s="6">
        <f t="shared" si="37"/>
        <v>99</v>
      </c>
      <c r="B122" s="136">
        <v>99</v>
      </c>
      <c r="C122" s="137" t="str">
        <f>IF('2021バレーＢ表'!C112="","",IF('2021バレーＢ表'!N112=3,"（抹消）",IF('2021バレーＢ表'!N112=4,"（活動実績なし）",IF('2021バレーＢ表'!N112=5,"（異動）",IF('2021バレーＢ表'!N112=1,'2021バレーＢ表'!P112,'2021バレーＢ表'!C112)))))</f>
        <v/>
      </c>
      <c r="D122" s="144" t="str">
        <f>IF('2021バレーＢ表'!E112="","",'2021バレーＢ表'!E112)</f>
        <v/>
      </c>
      <c r="E122" s="366" t="s">
        <v>1</v>
      </c>
      <c r="F122" s="362" t="str">
        <f>IF('2021バレーＢ表'!J112="","",'2021バレーＢ表'!J112)</f>
        <v/>
      </c>
      <c r="G122" s="41"/>
      <c r="H122" s="42"/>
      <c r="I122" s="43"/>
      <c r="J122" s="44"/>
      <c r="K122" s="45"/>
      <c r="L122" s="45"/>
      <c r="M122" s="45"/>
      <c r="N122" s="45"/>
      <c r="O122" s="45"/>
      <c r="P122" s="324"/>
      <c r="Q122" s="148">
        <f t="shared" si="35"/>
        <v>0</v>
      </c>
      <c r="R122" s="149">
        <f t="shared" si="36"/>
        <v>0</v>
      </c>
      <c r="S122" s="328" t="str">
        <f>IF('2021バレーＢ表'!M112="","",'2021バレーＢ表'!M112)</f>
        <v/>
      </c>
      <c r="T122" s="340" t="str">
        <f>IF('2021バレーＢ表'!N112="","",'2021バレーＢ表'!N112)</f>
        <v/>
      </c>
      <c r="U122" s="329" t="str">
        <f>IF('2021バレーＢ表'!O112="","",'2021バレーＢ表'!O112)</f>
        <v/>
      </c>
      <c r="W122" s="369" t="str">
        <f>'2021バレーＢ表'!I112</f>
        <v/>
      </c>
      <c r="X122" s="369">
        <f t="shared" si="38"/>
        <v>0</v>
      </c>
      <c r="Y122" s="369">
        <f t="shared" si="39"/>
        <v>0</v>
      </c>
      <c r="Z122" s="369">
        <f t="shared" si="40"/>
        <v>0</v>
      </c>
      <c r="AA122" s="369">
        <f t="shared" si="41"/>
        <v>0</v>
      </c>
      <c r="AB122" s="369">
        <f t="shared" si="42"/>
        <v>0</v>
      </c>
      <c r="AC122" s="369">
        <f t="shared" si="43"/>
        <v>0</v>
      </c>
      <c r="AD122" s="369">
        <f t="shared" si="44"/>
        <v>0</v>
      </c>
      <c r="AE122" s="369" t="str">
        <f t="shared" si="45"/>
        <v/>
      </c>
      <c r="AF122" s="369" t="str">
        <f t="shared" si="46"/>
        <v/>
      </c>
      <c r="AG122" s="369" t="str">
        <f t="shared" si="47"/>
        <v/>
      </c>
      <c r="AH122" s="369" t="str">
        <f t="shared" si="48"/>
        <v/>
      </c>
      <c r="AI122" s="369" t="str">
        <f t="shared" si="49"/>
        <v/>
      </c>
      <c r="AJ122" s="369" t="str">
        <f t="shared" si="50"/>
        <v/>
      </c>
      <c r="AK122" s="369" t="str">
        <f t="shared" si="51"/>
        <v/>
      </c>
      <c r="AL122" s="369" t="str">
        <f t="shared" si="52"/>
        <v/>
      </c>
      <c r="AM122" s="369" t="str">
        <f t="shared" si="53"/>
        <v/>
      </c>
      <c r="AN122" s="369" t="str">
        <f t="shared" si="54"/>
        <v/>
      </c>
      <c r="AO122" s="369" t="str">
        <f t="shared" si="55"/>
        <v/>
      </c>
      <c r="AP122" s="369" t="str">
        <f t="shared" si="56"/>
        <v/>
      </c>
      <c r="AQ122" s="369" t="str">
        <f t="shared" si="57"/>
        <v/>
      </c>
      <c r="AR122" s="369" t="str">
        <f t="shared" si="58"/>
        <v/>
      </c>
      <c r="AS122" s="369" t="str">
        <f t="shared" si="59"/>
        <v/>
      </c>
      <c r="AT122" s="369" t="str">
        <f t="shared" si="60"/>
        <v/>
      </c>
      <c r="AU122" s="369" t="str">
        <f t="shared" si="61"/>
        <v/>
      </c>
      <c r="AV122" s="369" t="str">
        <f t="shared" si="62"/>
        <v/>
      </c>
      <c r="AW122" s="369" t="str">
        <f t="shared" si="63"/>
        <v/>
      </c>
      <c r="AX122" s="369" t="str">
        <f t="shared" si="64"/>
        <v/>
      </c>
      <c r="AY122" s="369" t="str">
        <f t="shared" si="65"/>
        <v/>
      </c>
    </row>
    <row r="123" spans="1:58" ht="18.75" customHeight="1" thickBot="1">
      <c r="A123" s="6">
        <f t="shared" si="37"/>
        <v>100</v>
      </c>
      <c r="B123" s="139">
        <v>100</v>
      </c>
      <c r="C123" s="140" t="str">
        <f>IF('2021バレーＢ表'!C113="","",IF('2021バレーＢ表'!N113=3,"（抹消）",IF('2021バレーＢ表'!N113=4,"（活動実績なし）",IF('2021バレーＢ表'!N113=5,"（異動）",IF('2021バレーＢ表'!N113=1,'2021バレーＢ表'!P113,'2021バレーＢ表'!C113)))))</f>
        <v/>
      </c>
      <c r="D123" s="145" t="str">
        <f>IF('2021バレーＢ表'!E113="","",'2021バレーＢ表'!E113)</f>
        <v/>
      </c>
      <c r="E123" s="367" t="s">
        <v>1</v>
      </c>
      <c r="F123" s="363" t="str">
        <f>IF('2021バレーＢ表'!J113="","",'2021バレーＢ表'!J113)</f>
        <v/>
      </c>
      <c r="G123" s="46"/>
      <c r="H123" s="47"/>
      <c r="I123" s="48"/>
      <c r="J123" s="49"/>
      <c r="K123" s="50"/>
      <c r="L123" s="50"/>
      <c r="M123" s="50"/>
      <c r="N123" s="50"/>
      <c r="O123" s="50"/>
      <c r="P123" s="325"/>
      <c r="Q123" s="150">
        <f t="shared" si="35"/>
        <v>0</v>
      </c>
      <c r="R123" s="151">
        <f t="shared" si="36"/>
        <v>0</v>
      </c>
      <c r="S123" s="330" t="str">
        <f>IF('2021バレーＢ表'!M113="","",'2021バレーＢ表'!M113)</f>
        <v/>
      </c>
      <c r="T123" s="341" t="str">
        <f>IF('2021バレーＢ表'!N113="","",'2021バレーＢ表'!N113)</f>
        <v/>
      </c>
      <c r="U123" s="331" t="str">
        <f>IF('2021バレーＢ表'!O113="","",'2021バレーＢ表'!O113)</f>
        <v/>
      </c>
      <c r="W123" s="369" t="str">
        <f>'2021バレーＢ表'!I113</f>
        <v/>
      </c>
      <c r="X123" s="369">
        <f t="shared" si="38"/>
        <v>0</v>
      </c>
      <c r="Y123" s="369">
        <f t="shared" si="39"/>
        <v>0</v>
      </c>
      <c r="Z123" s="369">
        <f t="shared" si="40"/>
        <v>0</v>
      </c>
      <c r="AA123" s="369">
        <f t="shared" si="41"/>
        <v>0</v>
      </c>
      <c r="AB123" s="369">
        <f t="shared" si="42"/>
        <v>0</v>
      </c>
      <c r="AC123" s="369">
        <f t="shared" si="43"/>
        <v>0</v>
      </c>
      <c r="AD123" s="369">
        <f t="shared" si="44"/>
        <v>0</v>
      </c>
      <c r="AE123" s="369" t="str">
        <f t="shared" si="45"/>
        <v/>
      </c>
      <c r="AF123" s="369" t="str">
        <f t="shared" si="46"/>
        <v/>
      </c>
      <c r="AG123" s="369" t="str">
        <f t="shared" si="47"/>
        <v/>
      </c>
      <c r="AH123" s="369" t="str">
        <f t="shared" si="48"/>
        <v/>
      </c>
      <c r="AI123" s="369" t="str">
        <f t="shared" si="49"/>
        <v/>
      </c>
      <c r="AJ123" s="369" t="str">
        <f t="shared" si="50"/>
        <v/>
      </c>
      <c r="AK123" s="369" t="str">
        <f t="shared" si="51"/>
        <v/>
      </c>
      <c r="AL123" s="369" t="str">
        <f t="shared" si="52"/>
        <v/>
      </c>
      <c r="AM123" s="369" t="str">
        <f t="shared" si="53"/>
        <v/>
      </c>
      <c r="AN123" s="369" t="str">
        <f t="shared" si="54"/>
        <v/>
      </c>
      <c r="AO123" s="369" t="str">
        <f t="shared" si="55"/>
        <v/>
      </c>
      <c r="AP123" s="369" t="str">
        <f t="shared" si="56"/>
        <v/>
      </c>
      <c r="AQ123" s="369" t="str">
        <f t="shared" si="57"/>
        <v/>
      </c>
      <c r="AR123" s="369" t="str">
        <f t="shared" si="58"/>
        <v/>
      </c>
      <c r="AS123" s="369" t="str">
        <f t="shared" si="59"/>
        <v/>
      </c>
      <c r="AT123" s="369" t="str">
        <f t="shared" si="60"/>
        <v/>
      </c>
      <c r="AU123" s="369" t="str">
        <f t="shared" si="61"/>
        <v/>
      </c>
      <c r="AV123" s="369" t="str">
        <f t="shared" si="62"/>
        <v/>
      </c>
      <c r="AW123" s="369" t="str">
        <f t="shared" si="63"/>
        <v/>
      </c>
      <c r="AX123" s="369" t="str">
        <f t="shared" si="64"/>
        <v/>
      </c>
      <c r="AY123" s="369" t="str">
        <f t="shared" si="65"/>
        <v/>
      </c>
    </row>
    <row r="124" spans="1:58" ht="18.75" customHeight="1">
      <c r="B124" s="88"/>
      <c r="C124" s="88"/>
      <c r="D124" s="88"/>
      <c r="E124" s="88"/>
      <c r="F124" s="88"/>
      <c r="G124" s="88"/>
      <c r="H124" s="88"/>
      <c r="I124" s="88"/>
      <c r="J124" s="88"/>
      <c r="K124" s="88"/>
      <c r="L124" s="88"/>
      <c r="M124" s="88"/>
      <c r="N124" s="88"/>
      <c r="O124" s="88"/>
      <c r="P124" s="88"/>
      <c r="Q124" s="557"/>
      <c r="R124" s="557"/>
      <c r="S124" s="91"/>
      <c r="T124" s="91"/>
      <c r="U124" s="91"/>
    </row>
  </sheetData>
  <sheetProtection algorithmName="SHA-512" hashValue="JETkvdU3Dp41jc9mTf6tD/6PInaeSFKlUOGbK65MBdlJQJVxfjtku50meJy/jmJJSMlOj2upZYmzxelXeOjJtg==" saltValue="kxjb1R/6vjohhwkgajRT8Q==" spinCount="100000" sheet="1" objects="1" scenarios="1" selectLockedCells="1"/>
  <mergeCells count="88">
    <mergeCell ref="BO4:BP4"/>
    <mergeCell ref="BQ4:BR4"/>
    <mergeCell ref="BS4:BT4"/>
    <mergeCell ref="BU4:BV4"/>
    <mergeCell ref="W20:W23"/>
    <mergeCell ref="X20:AD20"/>
    <mergeCell ref="AE20:AK20"/>
    <mergeCell ref="AL20:AR20"/>
    <mergeCell ref="AS20:AY20"/>
    <mergeCell ref="BL9:BR9"/>
    <mergeCell ref="BB4:BC4"/>
    <mergeCell ref="BD4:BE4"/>
    <mergeCell ref="BF4:BG4"/>
    <mergeCell ref="BH4:BI4"/>
    <mergeCell ref="BJ4:BK4"/>
    <mergeCell ref="BM4:BN4"/>
    <mergeCell ref="B1:R1"/>
    <mergeCell ref="B2:R2"/>
    <mergeCell ref="B3:R3"/>
    <mergeCell ref="BE1:BK1"/>
    <mergeCell ref="BE3:BK3"/>
    <mergeCell ref="BE2:BK2"/>
    <mergeCell ref="BC1:BD1"/>
    <mergeCell ref="BC2:BD2"/>
    <mergeCell ref="BC3:BD3"/>
    <mergeCell ref="C10:P10"/>
    <mergeCell ref="C4:P4"/>
    <mergeCell ref="C5:P5"/>
    <mergeCell ref="C6:P6"/>
    <mergeCell ref="C7:P7"/>
    <mergeCell ref="C8:P8"/>
    <mergeCell ref="C9:P9"/>
    <mergeCell ref="C11:P11"/>
    <mergeCell ref="C12:P12"/>
    <mergeCell ref="B14:M16"/>
    <mergeCell ref="D17:K18"/>
    <mergeCell ref="L17:M18"/>
    <mergeCell ref="N17:O18"/>
    <mergeCell ref="B17:C18"/>
    <mergeCell ref="B20:E20"/>
    <mergeCell ref="G20:I20"/>
    <mergeCell ref="J20:P21"/>
    <mergeCell ref="Q20:Q23"/>
    <mergeCell ref="R20:R23"/>
    <mergeCell ref="B21:B23"/>
    <mergeCell ref="C21:C23"/>
    <mergeCell ref="D21:E23"/>
    <mergeCell ref="G21:G23"/>
    <mergeCell ref="H21:H23"/>
    <mergeCell ref="I21:I23"/>
    <mergeCell ref="J22:P22"/>
    <mergeCell ref="F21:F23"/>
    <mergeCell ref="S20:U23"/>
    <mergeCell ref="Q124:R124"/>
    <mergeCell ref="S14:U15"/>
    <mergeCell ref="Q14:R15"/>
    <mergeCell ref="S16:U18"/>
    <mergeCell ref="Q16:R18"/>
    <mergeCell ref="BB14:BC14"/>
    <mergeCell ref="BB23:BC23"/>
    <mergeCell ref="BB22:BC22"/>
    <mergeCell ref="BB21:BC21"/>
    <mergeCell ref="BB20:BC20"/>
    <mergeCell ref="BB19:BC19"/>
    <mergeCell ref="BB13:BC13"/>
    <mergeCell ref="BB12:BC12"/>
    <mergeCell ref="BB11:BC11"/>
    <mergeCell ref="BB10:BC10"/>
    <mergeCell ref="BB9:BK9"/>
    <mergeCell ref="BD13:BK13"/>
    <mergeCell ref="BD12:BK12"/>
    <mergeCell ref="BD11:BK11"/>
    <mergeCell ref="BD10:BK10"/>
    <mergeCell ref="BD14:BK14"/>
    <mergeCell ref="BD23:BK23"/>
    <mergeCell ref="BD22:BK22"/>
    <mergeCell ref="BD21:BK21"/>
    <mergeCell ref="BD20:BK20"/>
    <mergeCell ref="BD19:BK19"/>
    <mergeCell ref="BB25:BC25"/>
    <mergeCell ref="BD18:BK18"/>
    <mergeCell ref="BD17:BK17"/>
    <mergeCell ref="BD16:BK16"/>
    <mergeCell ref="BD15:BK15"/>
    <mergeCell ref="BB18:BC18"/>
    <mergeCell ref="BB17:BC17"/>
    <mergeCell ref="BB16:BC16"/>
    <mergeCell ref="BB15:BC15"/>
  </mergeCells>
  <phoneticPr fontId="2"/>
  <dataValidations count="2">
    <dataValidation type="list" operator="equal" allowBlank="1" showInputMessage="1" showErrorMessage="1" sqref="G24:I123">
      <formula1>"○"</formula1>
    </dataValidation>
    <dataValidation type="list" allowBlank="1" showInputMessage="1" showErrorMessage="1" sqref="J24:P123">
      <formula1>$B$5:$B$12</formula1>
    </dataValidation>
  </dataValidations>
  <printOptions horizontalCentered="1"/>
  <pageMargins left="0.39370078740157483" right="0.39370078740157483" top="0.74803149606299213" bottom="0.74803149606299213" header="0.31496062992125984" footer="0.31496062992125984"/>
  <pageSetup paperSize="9" scale="32" orientation="portrait" horizontalDpi="4294967293" r:id="rId1"/>
  <headerFooter alignWithMargins="0">
    <oddFooter>&amp;C&amp;[18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5"/>
  <sheetViews>
    <sheetView workbookViewId="0">
      <selection activeCell="C42" sqref="C42"/>
    </sheetView>
  </sheetViews>
  <sheetFormatPr defaultRowHeight="18.75"/>
  <cols>
    <col min="1" max="1" width="0.625" customWidth="1"/>
    <col min="2" max="2" width="23.375" customWidth="1"/>
    <col min="3" max="3" width="7.5" customWidth="1"/>
    <col min="4" max="4" width="2.5" customWidth="1"/>
    <col min="5" max="5" width="7.5" customWidth="1"/>
    <col min="6" max="6" width="2.5" customWidth="1"/>
    <col min="7" max="7" width="7.5" customWidth="1"/>
    <col min="8" max="8" width="2.5" customWidth="1"/>
    <col min="9" max="9" width="7.5" customWidth="1"/>
    <col min="10" max="11" width="2.5" customWidth="1"/>
    <col min="12" max="12" width="23.375" customWidth="1"/>
    <col min="13" max="13" width="7.5" customWidth="1"/>
    <col min="14" max="14" width="2.5" customWidth="1"/>
    <col min="15" max="15" width="7.5" customWidth="1"/>
    <col min="16" max="16" width="2.5" customWidth="1"/>
    <col min="17" max="17" width="7.5" customWidth="1"/>
    <col min="18" max="18" width="2.5" customWidth="1"/>
    <col min="19" max="19" width="7.5" customWidth="1"/>
    <col min="20" max="20" width="2.5" customWidth="1"/>
    <col min="21" max="21" width="7.5" customWidth="1"/>
    <col min="22" max="22" width="2.5" customWidth="1"/>
    <col min="23" max="23" width="7.5" customWidth="1"/>
    <col min="24" max="24" width="2.5" customWidth="1"/>
  </cols>
  <sheetData>
    <row r="1" spans="2:24" ht="19.5" thickBot="1"/>
    <row r="2" spans="2:24" ht="19.5" thickBot="1">
      <c r="B2" s="381" t="s">
        <v>315</v>
      </c>
      <c r="C2" s="643">
        <f>'2021バレーＢ表'!$E$10</f>
        <v>0</v>
      </c>
      <c r="D2" s="643"/>
      <c r="E2" s="643"/>
      <c r="F2" s="643"/>
      <c r="G2" s="643"/>
      <c r="H2" s="643"/>
      <c r="I2" s="643"/>
      <c r="J2" s="643"/>
    </row>
    <row r="3" spans="2:24" ht="19.5" thickBot="1"/>
    <row r="4" spans="2:24" ht="20.25" thickTop="1" thickBot="1">
      <c r="B4" t="s">
        <v>316</v>
      </c>
      <c r="L4" t="s">
        <v>317</v>
      </c>
      <c r="M4" s="644" t="s">
        <v>318</v>
      </c>
      <c r="N4" s="645"/>
      <c r="O4" s="645"/>
      <c r="P4" s="645"/>
      <c r="Q4" s="645"/>
      <c r="R4" s="645"/>
      <c r="S4" s="645"/>
      <c r="T4" s="645"/>
      <c r="U4" s="645"/>
      <c r="V4" s="645"/>
      <c r="W4" s="645"/>
      <c r="X4" s="646"/>
    </row>
    <row r="5" spans="2:24" ht="19.5" thickTop="1">
      <c r="B5" s="394" t="s">
        <v>309</v>
      </c>
      <c r="C5" s="650" t="s">
        <v>343</v>
      </c>
      <c r="D5" s="651"/>
      <c r="E5" s="647" t="s">
        <v>281</v>
      </c>
      <c r="F5" s="647"/>
      <c r="G5" s="647" t="s">
        <v>322</v>
      </c>
      <c r="H5" s="647"/>
      <c r="I5" s="647" t="s">
        <v>323</v>
      </c>
      <c r="J5" s="652"/>
      <c r="L5" s="395"/>
      <c r="M5" s="653" t="s">
        <v>282</v>
      </c>
      <c r="N5" s="654"/>
      <c r="O5" s="648" t="s">
        <v>283</v>
      </c>
      <c r="P5" s="648"/>
      <c r="Q5" s="648" t="s">
        <v>281</v>
      </c>
      <c r="R5" s="648"/>
      <c r="S5" s="648" t="s">
        <v>284</v>
      </c>
      <c r="T5" s="648"/>
      <c r="U5" s="648" t="s">
        <v>324</v>
      </c>
      <c r="V5" s="648"/>
      <c r="W5" s="648" t="s">
        <v>323</v>
      </c>
      <c r="X5" s="649"/>
    </row>
    <row r="6" spans="2:24">
      <c r="B6" s="388" t="s">
        <v>65</v>
      </c>
      <c r="C6" s="389">
        <f>'2021バレーＢ表'!AF2</f>
        <v>0</v>
      </c>
      <c r="D6" s="389" t="str">
        <f>'2021バレーＢ表'!AG2</f>
        <v>名</v>
      </c>
      <c r="E6" s="389">
        <f>'2021バレーＢ表'!AH2</f>
        <v>0</v>
      </c>
      <c r="F6" s="389" t="str">
        <f>'2021バレーＢ表'!AI2</f>
        <v>名</v>
      </c>
      <c r="G6" s="389">
        <f>'2021バレーＢ表'!AJ2</f>
        <v>0</v>
      </c>
      <c r="H6" s="389" t="str">
        <f>'2021バレーＢ表'!AK2</f>
        <v>名</v>
      </c>
      <c r="I6" s="389">
        <f>'2021バレーＢ表'!AL2</f>
        <v>0</v>
      </c>
      <c r="J6" s="390" t="str">
        <f>'2021バレーＢ表'!AM2</f>
        <v>名</v>
      </c>
      <c r="L6" s="382" t="s">
        <v>65</v>
      </c>
      <c r="M6" s="383">
        <f>'2021バレーＥ表'!BB5</f>
        <v>0</v>
      </c>
      <c r="N6" s="383" t="str">
        <f>'2021バレーＥ表'!BC5</f>
        <v>名</v>
      </c>
      <c r="O6" s="383">
        <f>'2021バレーＥ表'!BD5</f>
        <v>0</v>
      </c>
      <c r="P6" s="383" t="str">
        <f>'2021バレーＥ表'!BE5</f>
        <v>名</v>
      </c>
      <c r="Q6" s="383">
        <f>'2021バレーＥ表'!BF5</f>
        <v>0</v>
      </c>
      <c r="R6" s="383" t="str">
        <f>'2021バレーＥ表'!BG5</f>
        <v>名</v>
      </c>
      <c r="S6" s="383">
        <f>'2021バレーＥ表'!BH5</f>
        <v>0</v>
      </c>
      <c r="T6" s="383" t="str">
        <f>'2021バレーＥ表'!BI5</f>
        <v>名</v>
      </c>
      <c r="U6" s="383">
        <f>'2021バレーＥ表'!BJ5</f>
        <v>0</v>
      </c>
      <c r="V6" s="383" t="str">
        <f>'2021バレーＥ表'!BK5</f>
        <v>名</v>
      </c>
      <c r="W6" s="383">
        <f>SUM(M6,O6,Q6,S6,U6)</f>
        <v>0</v>
      </c>
      <c r="X6" s="384" t="s">
        <v>253</v>
      </c>
    </row>
    <row r="7" spans="2:24">
      <c r="B7" s="388" t="s">
        <v>66</v>
      </c>
      <c r="C7" s="389">
        <f>'2021バレーＢ表'!AP2</f>
        <v>0</v>
      </c>
      <c r="D7" s="389" t="str">
        <f>'2021バレーＢ表'!AQ2</f>
        <v>名</v>
      </c>
      <c r="E7" s="389">
        <f>'2021バレーＢ表'!AR2</f>
        <v>0</v>
      </c>
      <c r="F7" s="389" t="str">
        <f>'2021バレーＢ表'!AS2</f>
        <v>名</v>
      </c>
      <c r="G7" s="389">
        <f>'2021バレーＢ表'!AT2</f>
        <v>0</v>
      </c>
      <c r="H7" s="389" t="str">
        <f>'2021バレーＢ表'!AU2</f>
        <v>名</v>
      </c>
      <c r="I7" s="389">
        <f>'2021バレーＢ表'!AV2</f>
        <v>0</v>
      </c>
      <c r="J7" s="390" t="str">
        <f>'2021バレーＢ表'!AW2</f>
        <v>名</v>
      </c>
      <c r="L7" s="382" t="s">
        <v>66</v>
      </c>
      <c r="M7" s="383">
        <f>'2021バレーＥ表'!BB6</f>
        <v>0</v>
      </c>
      <c r="N7" s="383" t="str">
        <f>'2021バレーＥ表'!BC6</f>
        <v>名</v>
      </c>
      <c r="O7" s="383">
        <f>'2021バレーＥ表'!BD6</f>
        <v>0</v>
      </c>
      <c r="P7" s="383" t="str">
        <f>'2021バレーＥ表'!BE6</f>
        <v>名</v>
      </c>
      <c r="Q7" s="383">
        <f>'2021バレーＥ表'!BF6</f>
        <v>0</v>
      </c>
      <c r="R7" s="383" t="str">
        <f>'2021バレーＥ表'!BG6</f>
        <v>名</v>
      </c>
      <c r="S7" s="383">
        <f>'2021バレーＥ表'!BH6</f>
        <v>0</v>
      </c>
      <c r="T7" s="383" t="str">
        <f>'2021バレーＥ表'!BI6</f>
        <v>名</v>
      </c>
      <c r="U7" s="383">
        <f>'2021バレーＥ表'!BJ6</f>
        <v>0</v>
      </c>
      <c r="V7" s="383" t="str">
        <f>'2021バレーＥ表'!BK6</f>
        <v>名</v>
      </c>
      <c r="W7" s="383">
        <f t="shared" ref="W7:W10" si="0">SUM(M7,O7,Q7,S7,U7)</f>
        <v>0</v>
      </c>
      <c r="X7" s="384" t="s">
        <v>253</v>
      </c>
    </row>
    <row r="8" spans="2:24">
      <c r="B8" s="388" t="s">
        <v>90</v>
      </c>
      <c r="C8" s="389">
        <f>'2021バレーＢ表'!AZ2</f>
        <v>0</v>
      </c>
      <c r="D8" s="389" t="str">
        <f>'2021バレーＢ表'!BA2</f>
        <v>名</v>
      </c>
      <c r="E8" s="389">
        <f>'2021バレーＢ表'!BB2</f>
        <v>0</v>
      </c>
      <c r="F8" s="389" t="str">
        <f>'2021バレーＢ表'!BC2</f>
        <v>名</v>
      </c>
      <c r="G8" s="389">
        <f>'2021バレーＢ表'!BD2</f>
        <v>0</v>
      </c>
      <c r="H8" s="389" t="str">
        <f>'2021バレーＢ表'!BE2</f>
        <v>名</v>
      </c>
      <c r="I8" s="389">
        <f>'2021バレーＢ表'!BF2</f>
        <v>0</v>
      </c>
      <c r="J8" s="390" t="str">
        <f>'2021バレーＢ表'!BG2</f>
        <v>名</v>
      </c>
      <c r="L8" s="382" t="s">
        <v>90</v>
      </c>
      <c r="M8" s="383">
        <f>'2021バレーＥ表'!BB7</f>
        <v>0</v>
      </c>
      <c r="N8" s="383" t="str">
        <f>'2021バレーＥ表'!BC7</f>
        <v>名</v>
      </c>
      <c r="O8" s="383">
        <f>'2021バレーＥ表'!BD7</f>
        <v>0</v>
      </c>
      <c r="P8" s="383" t="str">
        <f>'2021バレーＥ表'!BE7</f>
        <v>名</v>
      </c>
      <c r="Q8" s="383">
        <f>'2021バレーＥ表'!BF7</f>
        <v>0</v>
      </c>
      <c r="R8" s="383" t="str">
        <f>'2021バレーＥ表'!BG7</f>
        <v>名</v>
      </c>
      <c r="S8" s="383">
        <f>'2021バレーＥ表'!BH7</f>
        <v>0</v>
      </c>
      <c r="T8" s="383" t="str">
        <f>'2021バレーＥ表'!BI7</f>
        <v>名</v>
      </c>
      <c r="U8" s="383">
        <f>'2021バレーＥ表'!BJ7</f>
        <v>0</v>
      </c>
      <c r="V8" s="383" t="str">
        <f>'2021バレーＥ表'!BK7</f>
        <v>名</v>
      </c>
      <c r="W8" s="383">
        <f t="shared" si="0"/>
        <v>0</v>
      </c>
      <c r="X8" s="384" t="s">
        <v>253</v>
      </c>
    </row>
    <row r="9" spans="2:24">
      <c r="B9" s="388" t="s">
        <v>313</v>
      </c>
      <c r="C9" s="389">
        <f>'2021バレーＢ表'!BJ2</f>
        <v>0</v>
      </c>
      <c r="D9" s="389" t="str">
        <f>'2021バレーＢ表'!BK2</f>
        <v>名</v>
      </c>
      <c r="E9" s="389">
        <f>'2021バレーＢ表'!BL2</f>
        <v>0</v>
      </c>
      <c r="F9" s="389" t="str">
        <f>'2021バレーＢ表'!BM2</f>
        <v>名</v>
      </c>
      <c r="G9" s="389">
        <f>'2021バレーＢ表'!BN2</f>
        <v>0</v>
      </c>
      <c r="H9" s="389" t="str">
        <f>'2021バレーＢ表'!BO2</f>
        <v>名</v>
      </c>
      <c r="I9" s="389">
        <f>'2021バレーＢ表'!BP2</f>
        <v>0</v>
      </c>
      <c r="J9" s="390" t="str">
        <f>'2021バレーＢ表'!BQ2</f>
        <v>名</v>
      </c>
      <c r="L9" s="382" t="s">
        <v>313</v>
      </c>
      <c r="M9" s="383">
        <f>'2021バレーＥ表'!BM6</f>
        <v>0</v>
      </c>
      <c r="N9" s="383" t="str">
        <f>'2021バレーＥ表'!BN6</f>
        <v>名</v>
      </c>
      <c r="O9" s="383">
        <f>'2021バレーＥ表'!BO6</f>
        <v>0</v>
      </c>
      <c r="P9" s="383" t="str">
        <f>'2021バレーＥ表'!BP6</f>
        <v>名</v>
      </c>
      <c r="Q9" s="383">
        <f>'2021バレーＥ表'!BQ6</f>
        <v>0</v>
      </c>
      <c r="R9" s="383" t="str">
        <f>'2021バレーＥ表'!BR6</f>
        <v>名</v>
      </c>
      <c r="S9" s="383">
        <f>'2021バレーＥ表'!BS6</f>
        <v>0</v>
      </c>
      <c r="T9" s="383" t="str">
        <f>'2021バレーＥ表'!BT6</f>
        <v>名</v>
      </c>
      <c r="U9" s="383">
        <f>'2021バレーＥ表'!BU6</f>
        <v>0</v>
      </c>
      <c r="V9" s="383" t="str">
        <f>'2021バレーＥ表'!BV6</f>
        <v>名</v>
      </c>
      <c r="W9" s="383">
        <f t="shared" si="0"/>
        <v>0</v>
      </c>
      <c r="X9" s="384" t="s">
        <v>253</v>
      </c>
    </row>
    <row r="10" spans="2:24" ht="19.5" thickBot="1">
      <c r="B10" s="391" t="s">
        <v>77</v>
      </c>
      <c r="C10" s="392">
        <f>'2021バレーＢ表'!V2</f>
        <v>0</v>
      </c>
      <c r="D10" s="392" t="str">
        <f>'2021バレーＢ表'!W2</f>
        <v>名</v>
      </c>
      <c r="E10" s="392">
        <f>'2021バレーＢ表'!X2</f>
        <v>0</v>
      </c>
      <c r="F10" s="392" t="str">
        <f>'2021バレーＢ表'!Y2</f>
        <v>名</v>
      </c>
      <c r="G10" s="392">
        <f>'2021バレーＢ表'!Z2</f>
        <v>0</v>
      </c>
      <c r="H10" s="392" t="str">
        <f>'2021バレーＢ表'!AA2</f>
        <v>名</v>
      </c>
      <c r="I10" s="392">
        <f>'2021バレーＢ表'!AB2</f>
        <v>0</v>
      </c>
      <c r="J10" s="393" t="str">
        <f>'2021バレーＢ表'!AC2</f>
        <v>名</v>
      </c>
      <c r="L10" s="385" t="s">
        <v>77</v>
      </c>
      <c r="M10" s="386">
        <f>'2021バレーＥ表'!BM5</f>
        <v>0</v>
      </c>
      <c r="N10" s="386" t="str">
        <f>'2021バレーＥ表'!BN5</f>
        <v>名</v>
      </c>
      <c r="O10" s="386">
        <f>'2021バレーＥ表'!BO5</f>
        <v>0</v>
      </c>
      <c r="P10" s="386" t="str">
        <f>'2021バレーＥ表'!BP5</f>
        <v>名</v>
      </c>
      <c r="Q10" s="386">
        <f>'2021バレーＥ表'!BQ5</f>
        <v>0</v>
      </c>
      <c r="R10" s="386" t="str">
        <f>'2021バレーＥ表'!BR5</f>
        <v>名</v>
      </c>
      <c r="S10" s="386">
        <f>'2021バレーＥ表'!BS5</f>
        <v>0</v>
      </c>
      <c r="T10" s="386" t="str">
        <f>'2021バレーＥ表'!BT5</f>
        <v>名</v>
      </c>
      <c r="U10" s="386">
        <f>'2021バレーＥ表'!BU5</f>
        <v>0</v>
      </c>
      <c r="V10" s="386" t="str">
        <f>'2021バレーＥ表'!BV5</f>
        <v>名</v>
      </c>
      <c r="W10" s="386">
        <f t="shared" si="0"/>
        <v>0</v>
      </c>
      <c r="X10" s="387" t="s">
        <v>253</v>
      </c>
    </row>
    <row r="11" spans="2:24" ht="19.5" thickBot="1"/>
    <row r="12" spans="2:24">
      <c r="B12" s="394" t="s">
        <v>310</v>
      </c>
      <c r="C12" s="650" t="s">
        <v>343</v>
      </c>
      <c r="D12" s="651"/>
      <c r="E12" s="647" t="s">
        <v>281</v>
      </c>
      <c r="F12" s="647"/>
      <c r="G12" s="647" t="s">
        <v>322</v>
      </c>
      <c r="H12" s="647"/>
      <c r="I12" s="647" t="s">
        <v>323</v>
      </c>
      <c r="J12" s="652"/>
      <c r="L12" s="395" t="s">
        <v>319</v>
      </c>
      <c r="M12" s="639" t="s">
        <v>282</v>
      </c>
      <c r="N12" s="640"/>
      <c r="O12" s="641" t="s">
        <v>283</v>
      </c>
      <c r="P12" s="641"/>
      <c r="Q12" s="641" t="s">
        <v>281</v>
      </c>
      <c r="R12" s="641"/>
      <c r="S12" s="641" t="s">
        <v>284</v>
      </c>
      <c r="T12" s="641"/>
      <c r="U12" s="641" t="s">
        <v>324</v>
      </c>
      <c r="V12" s="641"/>
      <c r="W12" s="641" t="s">
        <v>323</v>
      </c>
      <c r="X12" s="642"/>
    </row>
    <row r="13" spans="2:24">
      <c r="B13" s="388" t="s">
        <v>65</v>
      </c>
      <c r="C13" s="389">
        <f>'2021バレーＢ表'!AF3</f>
        <v>0</v>
      </c>
      <c r="D13" s="389" t="str">
        <f>'2021バレーＢ表'!AG3</f>
        <v>名</v>
      </c>
      <c r="E13" s="389">
        <f>'2021バレーＢ表'!AH3</f>
        <v>0</v>
      </c>
      <c r="F13" s="389" t="str">
        <f>'2021バレーＢ表'!AI3</f>
        <v>名</v>
      </c>
      <c r="G13" s="389">
        <f>'2021バレーＢ表'!AJ3</f>
        <v>0</v>
      </c>
      <c r="H13" s="389" t="str">
        <f>'2021バレーＢ表'!AK3</f>
        <v>名</v>
      </c>
      <c r="I13" s="389">
        <f>'2021バレーＢ表'!AL3</f>
        <v>0</v>
      </c>
      <c r="J13" s="390" t="str">
        <f>'2021バレーＢ表'!AM3</f>
        <v>名</v>
      </c>
      <c r="L13" s="382" t="s">
        <v>65</v>
      </c>
      <c r="M13" s="383"/>
      <c r="N13" s="383" t="s">
        <v>253</v>
      </c>
      <c r="O13" s="383"/>
      <c r="P13" s="383" t="s">
        <v>253</v>
      </c>
      <c r="Q13" s="383"/>
      <c r="R13" s="383" t="s">
        <v>253</v>
      </c>
      <c r="S13" s="383"/>
      <c r="T13" s="383" t="s">
        <v>253</v>
      </c>
      <c r="U13" s="383"/>
      <c r="V13" s="383" t="s">
        <v>253</v>
      </c>
      <c r="W13" s="383"/>
      <c r="X13" s="384" t="s">
        <v>253</v>
      </c>
    </row>
    <row r="14" spans="2:24">
      <c r="B14" s="388" t="s">
        <v>66</v>
      </c>
      <c r="C14" s="389">
        <f>'2021バレーＢ表'!AP3</f>
        <v>0</v>
      </c>
      <c r="D14" s="389" t="str">
        <f>'2021バレーＢ表'!AQ3</f>
        <v>名</v>
      </c>
      <c r="E14" s="389">
        <f>'2021バレーＢ表'!AR3</f>
        <v>0</v>
      </c>
      <c r="F14" s="389" t="str">
        <f>'2021バレーＢ表'!AS3</f>
        <v>名</v>
      </c>
      <c r="G14" s="389">
        <f>'2021バレーＢ表'!AT3</f>
        <v>0</v>
      </c>
      <c r="H14" s="389" t="str">
        <f>'2021バレーＢ表'!AU3</f>
        <v>名</v>
      </c>
      <c r="I14" s="389">
        <f>'2021バレーＢ表'!AV3</f>
        <v>0</v>
      </c>
      <c r="J14" s="390" t="str">
        <f>'2021バレーＢ表'!AW3</f>
        <v>名</v>
      </c>
      <c r="L14" s="382" t="s">
        <v>66</v>
      </c>
      <c r="M14" s="383"/>
      <c r="N14" s="383" t="s">
        <v>253</v>
      </c>
      <c r="O14" s="383"/>
      <c r="P14" s="383" t="s">
        <v>253</v>
      </c>
      <c r="Q14" s="383"/>
      <c r="R14" s="383" t="s">
        <v>253</v>
      </c>
      <c r="S14" s="383"/>
      <c r="T14" s="383" t="s">
        <v>253</v>
      </c>
      <c r="U14" s="383"/>
      <c r="V14" s="383" t="s">
        <v>253</v>
      </c>
      <c r="W14" s="383"/>
      <c r="X14" s="384" t="s">
        <v>253</v>
      </c>
    </row>
    <row r="15" spans="2:24">
      <c r="B15" s="388" t="s">
        <v>90</v>
      </c>
      <c r="C15" s="389">
        <f>'2021バレーＢ表'!AZ3</f>
        <v>0</v>
      </c>
      <c r="D15" s="389" t="str">
        <f>'2021バレーＢ表'!BA3</f>
        <v>名</v>
      </c>
      <c r="E15" s="389">
        <f>'2021バレーＢ表'!BB3</f>
        <v>0</v>
      </c>
      <c r="F15" s="389" t="str">
        <f>'2021バレーＢ表'!BC3</f>
        <v>名</v>
      </c>
      <c r="G15" s="389">
        <f>'2021バレーＢ表'!BD3</f>
        <v>0</v>
      </c>
      <c r="H15" s="389" t="str">
        <f>'2021バレーＢ表'!BE3</f>
        <v>名</v>
      </c>
      <c r="I15" s="389">
        <f>'2021バレーＢ表'!BF3</f>
        <v>0</v>
      </c>
      <c r="J15" s="390" t="str">
        <f>'2021バレーＢ表'!BG3</f>
        <v>名</v>
      </c>
      <c r="L15" s="382" t="s">
        <v>90</v>
      </c>
      <c r="M15" s="383"/>
      <c r="N15" s="383" t="s">
        <v>253</v>
      </c>
      <c r="O15" s="383"/>
      <c r="P15" s="383" t="s">
        <v>253</v>
      </c>
      <c r="Q15" s="383"/>
      <c r="R15" s="383" t="s">
        <v>253</v>
      </c>
      <c r="S15" s="383"/>
      <c r="T15" s="383" t="s">
        <v>253</v>
      </c>
      <c r="U15" s="383"/>
      <c r="V15" s="383" t="s">
        <v>253</v>
      </c>
      <c r="W15" s="383"/>
      <c r="X15" s="384" t="s">
        <v>253</v>
      </c>
    </row>
    <row r="16" spans="2:24">
      <c r="B16" s="388" t="s">
        <v>313</v>
      </c>
      <c r="C16" s="389">
        <f>'2021バレーＢ表'!BJ3</f>
        <v>0</v>
      </c>
      <c r="D16" s="389" t="str">
        <f>'2021バレーＢ表'!BK3</f>
        <v>名</v>
      </c>
      <c r="E16" s="389">
        <f>'2021バレーＢ表'!BL3</f>
        <v>0</v>
      </c>
      <c r="F16" s="389" t="str">
        <f>'2021バレーＢ表'!BM3</f>
        <v>名</v>
      </c>
      <c r="G16" s="389">
        <f>'2021バレーＢ表'!BN3</f>
        <v>0</v>
      </c>
      <c r="H16" s="389" t="str">
        <f>'2021バレーＢ表'!BO3</f>
        <v>名</v>
      </c>
      <c r="I16" s="389">
        <f>'2021バレーＢ表'!BP3</f>
        <v>0</v>
      </c>
      <c r="J16" s="390" t="str">
        <f>'2021バレーＢ表'!BQ3</f>
        <v>名</v>
      </c>
      <c r="L16" s="382" t="s">
        <v>313</v>
      </c>
      <c r="M16" s="383"/>
      <c r="N16" s="383" t="s">
        <v>253</v>
      </c>
      <c r="O16" s="383"/>
      <c r="P16" s="383" t="s">
        <v>253</v>
      </c>
      <c r="Q16" s="383"/>
      <c r="R16" s="383" t="s">
        <v>253</v>
      </c>
      <c r="S16" s="383"/>
      <c r="T16" s="383" t="s">
        <v>253</v>
      </c>
      <c r="U16" s="383"/>
      <c r="V16" s="383" t="s">
        <v>253</v>
      </c>
      <c r="W16" s="383"/>
      <c r="X16" s="384" t="s">
        <v>253</v>
      </c>
    </row>
    <row r="17" spans="2:24" ht="19.5" thickBot="1">
      <c r="B17" s="391" t="s">
        <v>77</v>
      </c>
      <c r="C17" s="392">
        <f>'2021バレーＢ表'!V3</f>
        <v>0</v>
      </c>
      <c r="D17" s="392" t="str">
        <f>'2021バレーＢ表'!W3</f>
        <v>名</v>
      </c>
      <c r="E17" s="392">
        <f>'2021バレーＢ表'!X3</f>
        <v>0</v>
      </c>
      <c r="F17" s="392" t="str">
        <f>'2021バレーＢ表'!Y3</f>
        <v>名</v>
      </c>
      <c r="G17" s="392">
        <f>'2021バレーＢ表'!Z3</f>
        <v>0</v>
      </c>
      <c r="H17" s="392" t="str">
        <f>'2021バレーＢ表'!AA3</f>
        <v>名</v>
      </c>
      <c r="I17" s="392">
        <f>'2021バレーＢ表'!AB3</f>
        <v>0</v>
      </c>
      <c r="J17" s="393" t="str">
        <f>'2021バレーＢ表'!AC3</f>
        <v>名</v>
      </c>
      <c r="L17" s="385" t="s">
        <v>77</v>
      </c>
      <c r="M17" s="386"/>
      <c r="N17" s="386" t="s">
        <v>253</v>
      </c>
      <c r="O17" s="386"/>
      <c r="P17" s="386" t="s">
        <v>253</v>
      </c>
      <c r="Q17" s="386"/>
      <c r="R17" s="386" t="s">
        <v>253</v>
      </c>
      <c r="S17" s="386"/>
      <c r="T17" s="386" t="s">
        <v>253</v>
      </c>
      <c r="U17" s="386"/>
      <c r="V17" s="386" t="s">
        <v>253</v>
      </c>
      <c r="W17" s="386"/>
      <c r="X17" s="387" t="s">
        <v>253</v>
      </c>
    </row>
    <row r="18" spans="2:24" ht="19.5" thickBot="1"/>
    <row r="19" spans="2:24">
      <c r="B19" s="394" t="s">
        <v>311</v>
      </c>
      <c r="C19" s="650" t="s">
        <v>343</v>
      </c>
      <c r="D19" s="651"/>
      <c r="E19" s="647" t="s">
        <v>281</v>
      </c>
      <c r="F19" s="647"/>
      <c r="G19" s="647" t="s">
        <v>322</v>
      </c>
      <c r="H19" s="647"/>
      <c r="I19" s="647" t="s">
        <v>323</v>
      </c>
      <c r="J19" s="652"/>
      <c r="L19" s="395" t="s">
        <v>320</v>
      </c>
      <c r="M19" s="639" t="s">
        <v>282</v>
      </c>
      <c r="N19" s="640"/>
      <c r="O19" s="641" t="s">
        <v>283</v>
      </c>
      <c r="P19" s="641"/>
      <c r="Q19" s="641" t="s">
        <v>281</v>
      </c>
      <c r="R19" s="641"/>
      <c r="S19" s="641" t="s">
        <v>284</v>
      </c>
      <c r="T19" s="641"/>
      <c r="U19" s="641" t="s">
        <v>324</v>
      </c>
      <c r="V19" s="641"/>
      <c r="W19" s="641" t="s">
        <v>323</v>
      </c>
      <c r="X19" s="642"/>
    </row>
    <row r="20" spans="2:24">
      <c r="B20" s="388" t="s">
        <v>65</v>
      </c>
      <c r="C20" s="389">
        <f>'2021バレーＢ表'!AF4</f>
        <v>0</v>
      </c>
      <c r="D20" s="389" t="str">
        <f>'2021バレーＢ表'!AG4</f>
        <v>名</v>
      </c>
      <c r="E20" s="389">
        <f>'2021バレーＢ表'!AH4</f>
        <v>0</v>
      </c>
      <c r="F20" s="389" t="str">
        <f>'2021バレーＢ表'!AI4</f>
        <v>名</v>
      </c>
      <c r="G20" s="389">
        <f>'2021バレーＢ表'!AJ4</f>
        <v>0</v>
      </c>
      <c r="H20" s="389" t="str">
        <f>'2021バレーＢ表'!AK4</f>
        <v>名</v>
      </c>
      <c r="I20" s="389">
        <f>'2021バレーＢ表'!AL4</f>
        <v>0</v>
      </c>
      <c r="J20" s="390" t="str">
        <f>'2021バレーＢ表'!AM4</f>
        <v>名</v>
      </c>
      <c r="L20" s="382" t="s">
        <v>65</v>
      </c>
      <c r="M20" s="383"/>
      <c r="N20" s="383" t="s">
        <v>253</v>
      </c>
      <c r="O20" s="383"/>
      <c r="P20" s="383" t="s">
        <v>253</v>
      </c>
      <c r="Q20" s="383"/>
      <c r="R20" s="383" t="s">
        <v>253</v>
      </c>
      <c r="S20" s="383"/>
      <c r="T20" s="383" t="s">
        <v>253</v>
      </c>
      <c r="U20" s="383">
        <v>0</v>
      </c>
      <c r="V20" s="383" t="s">
        <v>253</v>
      </c>
      <c r="W20" s="383"/>
      <c r="X20" s="384" t="s">
        <v>253</v>
      </c>
    </row>
    <row r="21" spans="2:24">
      <c r="B21" s="388" t="s">
        <v>66</v>
      </c>
      <c r="C21" s="389">
        <f>'2021バレーＢ表'!AP4</f>
        <v>0</v>
      </c>
      <c r="D21" s="389" t="str">
        <f>'2021バレーＢ表'!AQ4</f>
        <v>名</v>
      </c>
      <c r="E21" s="389">
        <f>'2021バレーＢ表'!AR4</f>
        <v>0</v>
      </c>
      <c r="F21" s="389" t="str">
        <f>'2021バレーＢ表'!AS4</f>
        <v>名</v>
      </c>
      <c r="G21" s="389">
        <f>'2021バレーＢ表'!AT4</f>
        <v>0</v>
      </c>
      <c r="H21" s="389" t="str">
        <f>'2021バレーＢ表'!AU4</f>
        <v>名</v>
      </c>
      <c r="I21" s="389">
        <f>'2021バレーＢ表'!AV4</f>
        <v>0</v>
      </c>
      <c r="J21" s="390" t="str">
        <f>'2021バレーＢ表'!AW4</f>
        <v>名</v>
      </c>
      <c r="L21" s="382" t="s">
        <v>66</v>
      </c>
      <c r="M21" s="383"/>
      <c r="N21" s="383" t="s">
        <v>253</v>
      </c>
      <c r="O21" s="383"/>
      <c r="P21" s="383" t="s">
        <v>253</v>
      </c>
      <c r="Q21" s="383"/>
      <c r="R21" s="383" t="s">
        <v>253</v>
      </c>
      <c r="S21" s="383"/>
      <c r="T21" s="383" t="s">
        <v>253</v>
      </c>
      <c r="U21" s="383"/>
      <c r="V21" s="383" t="s">
        <v>253</v>
      </c>
      <c r="W21" s="383"/>
      <c r="X21" s="384" t="s">
        <v>253</v>
      </c>
    </row>
    <row r="22" spans="2:24">
      <c r="B22" s="388" t="s">
        <v>90</v>
      </c>
      <c r="C22" s="389">
        <f>'2021バレーＢ表'!AZ4</f>
        <v>0</v>
      </c>
      <c r="D22" s="389" t="str">
        <f>'2021バレーＢ表'!BA4</f>
        <v>名</v>
      </c>
      <c r="E22" s="389">
        <f>'2021バレーＢ表'!BB4</f>
        <v>0</v>
      </c>
      <c r="F22" s="389" t="str">
        <f>'2021バレーＢ表'!BC4</f>
        <v>名</v>
      </c>
      <c r="G22" s="389">
        <f>'2021バレーＢ表'!BD4</f>
        <v>0</v>
      </c>
      <c r="H22" s="389" t="str">
        <f>'2021バレーＢ表'!BE4</f>
        <v>名</v>
      </c>
      <c r="I22" s="389">
        <f>'2021バレーＢ表'!BF4</f>
        <v>0</v>
      </c>
      <c r="J22" s="390" t="str">
        <f>'2021バレーＢ表'!BG4</f>
        <v>名</v>
      </c>
      <c r="L22" s="382" t="s">
        <v>90</v>
      </c>
      <c r="M22" s="383"/>
      <c r="N22" s="383" t="s">
        <v>253</v>
      </c>
      <c r="O22" s="383"/>
      <c r="P22" s="383" t="s">
        <v>253</v>
      </c>
      <c r="Q22" s="383"/>
      <c r="R22" s="383" t="s">
        <v>253</v>
      </c>
      <c r="S22" s="383"/>
      <c r="T22" s="383" t="s">
        <v>253</v>
      </c>
      <c r="U22" s="383"/>
      <c r="V22" s="383" t="s">
        <v>253</v>
      </c>
      <c r="W22" s="383"/>
      <c r="X22" s="384" t="s">
        <v>253</v>
      </c>
    </row>
    <row r="23" spans="2:24">
      <c r="B23" s="388" t="s">
        <v>313</v>
      </c>
      <c r="C23" s="389">
        <f>'2021バレーＢ表'!BJ4</f>
        <v>0</v>
      </c>
      <c r="D23" s="389" t="str">
        <f>'2021バレーＢ表'!BK4</f>
        <v>名</v>
      </c>
      <c r="E23" s="389">
        <f>'2021バレーＢ表'!BL4</f>
        <v>0</v>
      </c>
      <c r="F23" s="389" t="str">
        <f>'2021バレーＢ表'!BM4</f>
        <v>名</v>
      </c>
      <c r="G23" s="389">
        <f>'2021バレーＢ表'!BN4</f>
        <v>0</v>
      </c>
      <c r="H23" s="389" t="str">
        <f>'2021バレーＢ表'!BO4</f>
        <v>名</v>
      </c>
      <c r="I23" s="389">
        <f>'2021バレーＢ表'!BP4</f>
        <v>0</v>
      </c>
      <c r="J23" s="390" t="str">
        <f>'2021バレーＢ表'!BQ4</f>
        <v>名</v>
      </c>
      <c r="L23" s="382" t="s">
        <v>313</v>
      </c>
      <c r="M23" s="383"/>
      <c r="N23" s="383" t="s">
        <v>253</v>
      </c>
      <c r="O23" s="383"/>
      <c r="P23" s="383" t="s">
        <v>253</v>
      </c>
      <c r="Q23" s="383"/>
      <c r="R23" s="383" t="s">
        <v>253</v>
      </c>
      <c r="S23" s="383"/>
      <c r="T23" s="383" t="s">
        <v>253</v>
      </c>
      <c r="U23" s="383"/>
      <c r="V23" s="383" t="s">
        <v>253</v>
      </c>
      <c r="W23" s="383"/>
      <c r="X23" s="384" t="s">
        <v>253</v>
      </c>
    </row>
    <row r="24" spans="2:24" ht="19.5" thickBot="1">
      <c r="B24" s="391" t="s">
        <v>77</v>
      </c>
      <c r="C24" s="392">
        <f>'2021バレーＢ表'!V4</f>
        <v>0</v>
      </c>
      <c r="D24" s="392" t="str">
        <f>'2021バレーＢ表'!W4</f>
        <v>名</v>
      </c>
      <c r="E24" s="392">
        <f>'2021バレーＢ表'!X4</f>
        <v>0</v>
      </c>
      <c r="F24" s="392" t="str">
        <f>'2021バレーＢ表'!Y4</f>
        <v>名</v>
      </c>
      <c r="G24" s="392">
        <f>'2021バレーＢ表'!Z4</f>
        <v>0</v>
      </c>
      <c r="H24" s="392" t="str">
        <f>'2021バレーＢ表'!AA4</f>
        <v>名</v>
      </c>
      <c r="I24" s="392">
        <f>'2021バレーＢ表'!AB4</f>
        <v>0</v>
      </c>
      <c r="J24" s="393" t="str">
        <f>'2021バレーＢ表'!AC4</f>
        <v>名</v>
      </c>
      <c r="L24" s="385" t="s">
        <v>77</v>
      </c>
      <c r="M24" s="386"/>
      <c r="N24" s="386" t="s">
        <v>253</v>
      </c>
      <c r="O24" s="386"/>
      <c r="P24" s="386" t="s">
        <v>253</v>
      </c>
      <c r="Q24" s="386"/>
      <c r="R24" s="386" t="s">
        <v>253</v>
      </c>
      <c r="S24" s="386"/>
      <c r="T24" s="386" t="s">
        <v>253</v>
      </c>
      <c r="U24" s="386"/>
      <c r="V24" s="386" t="s">
        <v>253</v>
      </c>
      <c r="W24" s="386"/>
      <c r="X24" s="387" t="s">
        <v>253</v>
      </c>
    </row>
    <row r="25" spans="2:24" ht="19.5" thickBot="1"/>
    <row r="26" spans="2:24">
      <c r="B26" s="394" t="s">
        <v>312</v>
      </c>
      <c r="C26" s="650" t="s">
        <v>343</v>
      </c>
      <c r="D26" s="651"/>
      <c r="E26" s="647" t="s">
        <v>281</v>
      </c>
      <c r="F26" s="647"/>
      <c r="G26" s="647" t="s">
        <v>322</v>
      </c>
      <c r="H26" s="647"/>
      <c r="I26" s="647" t="s">
        <v>323</v>
      </c>
      <c r="J26" s="652"/>
      <c r="L26" s="395" t="s">
        <v>321</v>
      </c>
      <c r="M26" s="639" t="s">
        <v>282</v>
      </c>
      <c r="N26" s="640"/>
      <c r="O26" s="641" t="s">
        <v>283</v>
      </c>
      <c r="P26" s="641"/>
      <c r="Q26" s="641" t="s">
        <v>281</v>
      </c>
      <c r="R26" s="641"/>
      <c r="S26" s="641" t="s">
        <v>284</v>
      </c>
      <c r="T26" s="641"/>
      <c r="U26" s="641" t="s">
        <v>324</v>
      </c>
      <c r="V26" s="641"/>
      <c r="W26" s="641" t="s">
        <v>323</v>
      </c>
      <c r="X26" s="642"/>
    </row>
    <row r="27" spans="2:24">
      <c r="B27" s="388" t="s">
        <v>65</v>
      </c>
      <c r="C27" s="389">
        <f>'2021バレーＢ表'!AF5</f>
        <v>0</v>
      </c>
      <c r="D27" s="389" t="str">
        <f>'2021バレーＢ表'!AG5</f>
        <v>名</v>
      </c>
      <c r="E27" s="389">
        <f>'2021バレーＢ表'!AH5</f>
        <v>0</v>
      </c>
      <c r="F27" s="389" t="str">
        <f>'2021バレーＢ表'!AI5</f>
        <v>名</v>
      </c>
      <c r="G27" s="389">
        <f>'2021バレーＢ表'!AJ5</f>
        <v>0</v>
      </c>
      <c r="H27" s="389" t="str">
        <f>'2021バレーＢ表'!AK5</f>
        <v>名</v>
      </c>
      <c r="I27" s="389">
        <f>'2021バレーＢ表'!AL5</f>
        <v>0</v>
      </c>
      <c r="J27" s="390" t="str">
        <f>'2021バレーＢ表'!AM5</f>
        <v>名</v>
      </c>
      <c r="L27" s="382" t="s">
        <v>65</v>
      </c>
      <c r="M27" s="383"/>
      <c r="N27" s="383" t="s">
        <v>253</v>
      </c>
      <c r="O27" s="383"/>
      <c r="P27" s="383" t="s">
        <v>253</v>
      </c>
      <c r="Q27" s="383"/>
      <c r="R27" s="383" t="s">
        <v>253</v>
      </c>
      <c r="S27" s="383"/>
      <c r="T27" s="383" t="s">
        <v>253</v>
      </c>
      <c r="U27" s="383"/>
      <c r="V27" s="383" t="s">
        <v>253</v>
      </c>
      <c r="W27" s="383"/>
      <c r="X27" s="384" t="s">
        <v>253</v>
      </c>
    </row>
    <row r="28" spans="2:24">
      <c r="B28" s="388" t="s">
        <v>66</v>
      </c>
      <c r="C28" s="389">
        <f>'2021バレーＢ表'!AP5</f>
        <v>0</v>
      </c>
      <c r="D28" s="389" t="str">
        <f>'2021バレーＢ表'!AQ5</f>
        <v>名</v>
      </c>
      <c r="E28" s="389">
        <f>'2021バレーＢ表'!AR5</f>
        <v>0</v>
      </c>
      <c r="F28" s="389" t="str">
        <f>'2021バレーＢ表'!AS5</f>
        <v>名</v>
      </c>
      <c r="G28" s="389">
        <f>'2021バレーＢ表'!AT5</f>
        <v>0</v>
      </c>
      <c r="H28" s="389" t="str">
        <f>'2021バレーＢ表'!AU5</f>
        <v>名</v>
      </c>
      <c r="I28" s="389">
        <f>'2021バレーＢ表'!AV5</f>
        <v>0</v>
      </c>
      <c r="J28" s="390" t="str">
        <f>'2021バレーＢ表'!AW5</f>
        <v>名</v>
      </c>
      <c r="L28" s="382" t="s">
        <v>66</v>
      </c>
      <c r="M28" s="383"/>
      <c r="N28" s="383" t="s">
        <v>253</v>
      </c>
      <c r="O28" s="383"/>
      <c r="P28" s="383" t="s">
        <v>253</v>
      </c>
      <c r="Q28" s="383"/>
      <c r="R28" s="383" t="s">
        <v>253</v>
      </c>
      <c r="S28" s="383"/>
      <c r="T28" s="383" t="s">
        <v>253</v>
      </c>
      <c r="U28" s="383"/>
      <c r="V28" s="383" t="s">
        <v>253</v>
      </c>
      <c r="W28" s="383"/>
      <c r="X28" s="384" t="s">
        <v>253</v>
      </c>
    </row>
    <row r="29" spans="2:24">
      <c r="B29" s="388" t="s">
        <v>90</v>
      </c>
      <c r="C29" s="389">
        <f>'2021バレーＢ表'!AZ5</f>
        <v>0</v>
      </c>
      <c r="D29" s="389" t="str">
        <f>'2021バレーＢ表'!BA5</f>
        <v>名</v>
      </c>
      <c r="E29" s="389">
        <f>'2021バレーＢ表'!BB5</f>
        <v>0</v>
      </c>
      <c r="F29" s="389" t="str">
        <f>'2021バレーＢ表'!BC5</f>
        <v>名</v>
      </c>
      <c r="G29" s="389">
        <f>'2021バレーＢ表'!BD5</f>
        <v>0</v>
      </c>
      <c r="H29" s="389" t="str">
        <f>'2021バレーＢ表'!BE5</f>
        <v>名</v>
      </c>
      <c r="I29" s="389">
        <f>'2021バレーＢ表'!BF5</f>
        <v>0</v>
      </c>
      <c r="J29" s="390" t="str">
        <f>'2021バレーＢ表'!BG5</f>
        <v>名</v>
      </c>
      <c r="L29" s="382" t="s">
        <v>90</v>
      </c>
      <c r="M29" s="383"/>
      <c r="N29" s="383" t="s">
        <v>253</v>
      </c>
      <c r="O29" s="383"/>
      <c r="P29" s="383" t="s">
        <v>253</v>
      </c>
      <c r="Q29" s="383"/>
      <c r="R29" s="383" t="s">
        <v>253</v>
      </c>
      <c r="S29" s="383"/>
      <c r="T29" s="383" t="s">
        <v>253</v>
      </c>
      <c r="U29" s="383"/>
      <c r="V29" s="383" t="s">
        <v>253</v>
      </c>
      <c r="W29" s="383"/>
      <c r="X29" s="384" t="s">
        <v>253</v>
      </c>
    </row>
    <row r="30" spans="2:24">
      <c r="B30" s="388" t="s">
        <v>313</v>
      </c>
      <c r="C30" s="389">
        <f>'2021バレーＢ表'!BJ5</f>
        <v>0</v>
      </c>
      <c r="D30" s="389" t="str">
        <f>'2021バレーＢ表'!BK5</f>
        <v>名</v>
      </c>
      <c r="E30" s="389">
        <f>'2021バレーＢ表'!BL5</f>
        <v>0</v>
      </c>
      <c r="F30" s="389" t="str">
        <f>'2021バレーＢ表'!BM5</f>
        <v>名</v>
      </c>
      <c r="G30" s="389">
        <f>'2021バレーＢ表'!BN5</f>
        <v>0</v>
      </c>
      <c r="H30" s="389" t="str">
        <f>'2021バレーＢ表'!BO5</f>
        <v>名</v>
      </c>
      <c r="I30" s="389">
        <f>'2021バレーＢ表'!BP5</f>
        <v>0</v>
      </c>
      <c r="J30" s="390" t="str">
        <f>'2021バレーＢ表'!BQ5</f>
        <v>名</v>
      </c>
      <c r="L30" s="382" t="s">
        <v>313</v>
      </c>
      <c r="M30" s="383"/>
      <c r="N30" s="383" t="s">
        <v>253</v>
      </c>
      <c r="O30" s="383"/>
      <c r="P30" s="383" t="s">
        <v>253</v>
      </c>
      <c r="Q30" s="383"/>
      <c r="R30" s="383" t="s">
        <v>253</v>
      </c>
      <c r="S30" s="383"/>
      <c r="T30" s="383" t="s">
        <v>253</v>
      </c>
      <c r="U30" s="383"/>
      <c r="V30" s="383" t="s">
        <v>253</v>
      </c>
      <c r="W30" s="383"/>
      <c r="X30" s="384" t="s">
        <v>253</v>
      </c>
    </row>
    <row r="31" spans="2:24" ht="19.5" thickBot="1">
      <c r="B31" s="391" t="s">
        <v>77</v>
      </c>
      <c r="C31" s="392">
        <f>'2021バレーＢ表'!V5</f>
        <v>0</v>
      </c>
      <c r="D31" s="392" t="str">
        <f>'2021バレーＢ表'!W5</f>
        <v>名</v>
      </c>
      <c r="E31" s="392">
        <f>'2021バレーＢ表'!X5</f>
        <v>0</v>
      </c>
      <c r="F31" s="392" t="str">
        <f>'2021バレーＢ表'!Y5</f>
        <v>名</v>
      </c>
      <c r="G31" s="392">
        <f>'2021バレーＢ表'!Z5</f>
        <v>0</v>
      </c>
      <c r="H31" s="392" t="str">
        <f>'2021バレーＢ表'!AA5</f>
        <v>名</v>
      </c>
      <c r="I31" s="392">
        <f>'2021バレーＢ表'!AB5</f>
        <v>0</v>
      </c>
      <c r="J31" s="393" t="str">
        <f>'2021バレーＢ表'!AC5</f>
        <v>名</v>
      </c>
      <c r="L31" s="385" t="s">
        <v>77</v>
      </c>
      <c r="M31" s="386"/>
      <c r="N31" s="386" t="s">
        <v>253</v>
      </c>
      <c r="O31" s="386"/>
      <c r="P31" s="386" t="s">
        <v>253</v>
      </c>
      <c r="Q31" s="386"/>
      <c r="R31" s="386" t="s">
        <v>253</v>
      </c>
      <c r="S31" s="386"/>
      <c r="T31" s="386" t="s">
        <v>253</v>
      </c>
      <c r="U31" s="386"/>
      <c r="V31" s="386" t="s">
        <v>253</v>
      </c>
      <c r="W31" s="386"/>
      <c r="X31" s="387" t="s">
        <v>253</v>
      </c>
    </row>
    <row r="32" spans="2:24" ht="19.5" thickBot="1">
      <c r="B32" s="379"/>
      <c r="C32" s="379"/>
      <c r="D32" s="379"/>
      <c r="E32" s="379"/>
      <c r="F32" s="379"/>
      <c r="G32" s="379"/>
      <c r="H32" s="379"/>
      <c r="I32" s="379"/>
      <c r="J32" s="379"/>
    </row>
    <row r="33" spans="2:24">
      <c r="B33" s="394" t="s">
        <v>314</v>
      </c>
      <c r="C33" s="650" t="s">
        <v>343</v>
      </c>
      <c r="D33" s="651"/>
      <c r="E33" s="647" t="s">
        <v>281</v>
      </c>
      <c r="F33" s="647"/>
      <c r="G33" s="647" t="s">
        <v>322</v>
      </c>
      <c r="H33" s="647"/>
      <c r="I33" s="647" t="s">
        <v>323</v>
      </c>
      <c r="J33" s="652"/>
      <c r="L33" s="395"/>
      <c r="M33" s="639" t="s">
        <v>282</v>
      </c>
      <c r="N33" s="640"/>
      <c r="O33" s="641" t="s">
        <v>283</v>
      </c>
      <c r="P33" s="641"/>
      <c r="Q33" s="641" t="s">
        <v>281</v>
      </c>
      <c r="R33" s="641"/>
      <c r="S33" s="641" t="s">
        <v>284</v>
      </c>
      <c r="T33" s="641"/>
      <c r="U33" s="641" t="s">
        <v>324</v>
      </c>
      <c r="V33" s="641"/>
      <c r="W33" s="641" t="s">
        <v>323</v>
      </c>
      <c r="X33" s="642"/>
    </row>
    <row r="34" spans="2:24">
      <c r="B34" s="388" t="s">
        <v>65</v>
      </c>
      <c r="C34" s="389">
        <f>'2021バレーＢ表'!AF6</f>
        <v>0</v>
      </c>
      <c r="D34" s="389" t="str">
        <f>'2021バレーＢ表'!AG6</f>
        <v>名</v>
      </c>
      <c r="E34" s="389">
        <f>'2021バレーＢ表'!AH6</f>
        <v>0</v>
      </c>
      <c r="F34" s="389" t="str">
        <f>'2021バレーＢ表'!AI6</f>
        <v>名</v>
      </c>
      <c r="G34" s="389">
        <f>'2021バレーＢ表'!AJ6</f>
        <v>0</v>
      </c>
      <c r="H34" s="389" t="str">
        <f>'2021バレーＢ表'!AK6</f>
        <v>名</v>
      </c>
      <c r="I34" s="389">
        <f>'2021バレーＢ表'!AL6</f>
        <v>0</v>
      </c>
      <c r="J34" s="390" t="str">
        <f>'2021バレーＢ表'!AM6</f>
        <v>名</v>
      </c>
      <c r="L34" s="382" t="s">
        <v>65</v>
      </c>
      <c r="M34" s="383"/>
      <c r="N34" s="383" t="s">
        <v>253</v>
      </c>
      <c r="O34" s="383"/>
      <c r="P34" s="383" t="s">
        <v>253</v>
      </c>
      <c r="Q34" s="383"/>
      <c r="R34" s="383" t="s">
        <v>253</v>
      </c>
      <c r="S34" s="383"/>
      <c r="T34" s="383" t="s">
        <v>253</v>
      </c>
      <c r="U34" s="383"/>
      <c r="V34" s="383" t="s">
        <v>253</v>
      </c>
      <c r="W34" s="383"/>
      <c r="X34" s="384" t="s">
        <v>253</v>
      </c>
    </row>
    <row r="35" spans="2:24">
      <c r="B35" s="388" t="s">
        <v>66</v>
      </c>
      <c r="C35" s="389">
        <f>'2021バレーＢ表'!AP6</f>
        <v>0</v>
      </c>
      <c r="D35" s="389" t="str">
        <f>'2021バレーＢ表'!AQ6</f>
        <v>名</v>
      </c>
      <c r="E35" s="389">
        <f>'2021バレーＢ表'!AR6</f>
        <v>0</v>
      </c>
      <c r="F35" s="389" t="str">
        <f>'2021バレーＢ表'!AS6</f>
        <v>名</v>
      </c>
      <c r="G35" s="389">
        <f>'2021バレーＢ表'!AT6</f>
        <v>0</v>
      </c>
      <c r="H35" s="389" t="str">
        <f>'2021バレーＢ表'!AU6</f>
        <v>名</v>
      </c>
      <c r="I35" s="389">
        <f>'2021バレーＢ表'!AV6</f>
        <v>0</v>
      </c>
      <c r="J35" s="390" t="str">
        <f>'2021バレーＢ表'!AW6</f>
        <v>名</v>
      </c>
      <c r="L35" s="382" t="s">
        <v>66</v>
      </c>
      <c r="M35" s="383"/>
      <c r="N35" s="383" t="s">
        <v>253</v>
      </c>
      <c r="O35" s="383"/>
      <c r="P35" s="383" t="s">
        <v>253</v>
      </c>
      <c r="Q35" s="383"/>
      <c r="R35" s="383" t="s">
        <v>253</v>
      </c>
      <c r="S35" s="383"/>
      <c r="T35" s="383" t="s">
        <v>253</v>
      </c>
      <c r="U35" s="383"/>
      <c r="V35" s="383" t="s">
        <v>253</v>
      </c>
      <c r="W35" s="383"/>
      <c r="X35" s="384" t="s">
        <v>253</v>
      </c>
    </row>
    <row r="36" spans="2:24">
      <c r="B36" s="388" t="s">
        <v>90</v>
      </c>
      <c r="C36" s="389">
        <f>'2021バレーＢ表'!AZ6</f>
        <v>0</v>
      </c>
      <c r="D36" s="389" t="str">
        <f>'2021バレーＢ表'!BA6</f>
        <v>名</v>
      </c>
      <c r="E36" s="389">
        <f>'2021バレーＢ表'!BB6</f>
        <v>0</v>
      </c>
      <c r="F36" s="389" t="str">
        <f>'2021バレーＢ表'!BC6</f>
        <v>名</v>
      </c>
      <c r="G36" s="389">
        <f>'2021バレーＢ表'!BD6</f>
        <v>0</v>
      </c>
      <c r="H36" s="389" t="str">
        <f>'2021バレーＢ表'!BE6</f>
        <v>名</v>
      </c>
      <c r="I36" s="389">
        <f>'2021バレーＢ表'!BF6</f>
        <v>0</v>
      </c>
      <c r="J36" s="390" t="str">
        <f>'2021バレーＢ表'!BG6</f>
        <v>名</v>
      </c>
      <c r="L36" s="382" t="s">
        <v>90</v>
      </c>
      <c r="M36" s="383"/>
      <c r="N36" s="383" t="s">
        <v>253</v>
      </c>
      <c r="O36" s="383"/>
      <c r="P36" s="383" t="s">
        <v>253</v>
      </c>
      <c r="Q36" s="383"/>
      <c r="R36" s="383" t="s">
        <v>253</v>
      </c>
      <c r="S36" s="383"/>
      <c r="T36" s="383" t="s">
        <v>253</v>
      </c>
      <c r="U36" s="383"/>
      <c r="V36" s="383" t="s">
        <v>253</v>
      </c>
      <c r="W36" s="383"/>
      <c r="X36" s="384" t="s">
        <v>253</v>
      </c>
    </row>
    <row r="37" spans="2:24">
      <c r="B37" s="388" t="s">
        <v>313</v>
      </c>
      <c r="C37" s="389">
        <f>'2021バレーＢ表'!BJ6</f>
        <v>0</v>
      </c>
      <c r="D37" s="389" t="str">
        <f>'2021バレーＢ表'!BK6</f>
        <v>名</v>
      </c>
      <c r="E37" s="389">
        <f>'2021バレーＢ表'!BL6</f>
        <v>0</v>
      </c>
      <c r="F37" s="389" t="str">
        <f>'2021バレーＢ表'!BM6</f>
        <v>名</v>
      </c>
      <c r="G37" s="389">
        <f>'2021バレーＢ表'!BN6</f>
        <v>0</v>
      </c>
      <c r="H37" s="389" t="str">
        <f>'2021バレーＢ表'!BO6</f>
        <v>名</v>
      </c>
      <c r="I37" s="389">
        <f>'2021バレーＢ表'!BP6</f>
        <v>0</v>
      </c>
      <c r="J37" s="390" t="str">
        <f>'2021バレーＢ表'!BQ6</f>
        <v>名</v>
      </c>
      <c r="L37" s="382" t="s">
        <v>313</v>
      </c>
      <c r="M37" s="383"/>
      <c r="N37" s="383" t="s">
        <v>253</v>
      </c>
      <c r="O37" s="383"/>
      <c r="P37" s="383" t="s">
        <v>253</v>
      </c>
      <c r="Q37" s="383"/>
      <c r="R37" s="383" t="s">
        <v>253</v>
      </c>
      <c r="S37" s="383"/>
      <c r="T37" s="383" t="s">
        <v>253</v>
      </c>
      <c r="U37" s="383"/>
      <c r="V37" s="383" t="s">
        <v>253</v>
      </c>
      <c r="W37" s="383"/>
      <c r="X37" s="384" t="s">
        <v>253</v>
      </c>
    </row>
    <row r="38" spans="2:24" ht="19.5" thickBot="1">
      <c r="B38" s="391" t="s">
        <v>77</v>
      </c>
      <c r="C38" s="392">
        <f>'2021バレーＢ表'!V6</f>
        <v>0</v>
      </c>
      <c r="D38" s="392" t="str">
        <f>'2021バレーＢ表'!W6</f>
        <v>名</v>
      </c>
      <c r="E38" s="392">
        <f>'2021バレーＢ表'!X6</f>
        <v>0</v>
      </c>
      <c r="F38" s="392" t="str">
        <f>'2021バレーＢ表'!Y6</f>
        <v>名</v>
      </c>
      <c r="G38" s="392">
        <f>'2021バレーＢ表'!Z6</f>
        <v>0</v>
      </c>
      <c r="H38" s="392" t="str">
        <f>'2021バレーＢ表'!AA6</f>
        <v>名</v>
      </c>
      <c r="I38" s="392">
        <f>'2021バレーＢ表'!AB6</f>
        <v>0</v>
      </c>
      <c r="J38" s="393" t="str">
        <f>'2021バレーＢ表'!AC6</f>
        <v>名</v>
      </c>
      <c r="L38" s="385" t="s">
        <v>77</v>
      </c>
      <c r="M38" s="386"/>
      <c r="N38" s="386" t="s">
        <v>253</v>
      </c>
      <c r="O38" s="386"/>
      <c r="P38" s="386" t="s">
        <v>253</v>
      </c>
      <c r="Q38" s="386"/>
      <c r="R38" s="386" t="s">
        <v>253</v>
      </c>
      <c r="S38" s="386"/>
      <c r="T38" s="386" t="s">
        <v>253</v>
      </c>
      <c r="U38" s="386"/>
      <c r="V38" s="386" t="s">
        <v>253</v>
      </c>
      <c r="W38" s="386"/>
      <c r="X38" s="387" t="s">
        <v>253</v>
      </c>
    </row>
    <row r="39" spans="2:24" ht="19.5" thickBot="1"/>
    <row r="40" spans="2:24">
      <c r="B40" s="394" t="s">
        <v>167</v>
      </c>
      <c r="C40" s="650" t="s">
        <v>343</v>
      </c>
      <c r="D40" s="651"/>
      <c r="E40" s="647" t="s">
        <v>281</v>
      </c>
      <c r="F40" s="647"/>
      <c r="G40" s="647" t="s">
        <v>322</v>
      </c>
      <c r="H40" s="647"/>
      <c r="I40" s="647" t="s">
        <v>323</v>
      </c>
      <c r="J40" s="652"/>
      <c r="L40" s="395"/>
      <c r="M40" s="639" t="s">
        <v>282</v>
      </c>
      <c r="N40" s="640"/>
      <c r="O40" s="641" t="s">
        <v>283</v>
      </c>
      <c r="P40" s="641"/>
      <c r="Q40" s="641" t="s">
        <v>281</v>
      </c>
      <c r="R40" s="641"/>
      <c r="S40" s="641" t="s">
        <v>284</v>
      </c>
      <c r="T40" s="641"/>
      <c r="U40" s="641" t="s">
        <v>324</v>
      </c>
      <c r="V40" s="641"/>
      <c r="W40" s="641" t="s">
        <v>323</v>
      </c>
      <c r="X40" s="642"/>
    </row>
    <row r="41" spans="2:24">
      <c r="B41" s="388" t="s">
        <v>65</v>
      </c>
      <c r="C41" s="389">
        <f>'2021バレーＢ表'!AF7</f>
        <v>0</v>
      </c>
      <c r="D41" s="389" t="str">
        <f>'2021バレーＢ表'!AG7</f>
        <v>名</v>
      </c>
      <c r="E41" s="389">
        <f>'2021バレーＢ表'!AH7</f>
        <v>0</v>
      </c>
      <c r="F41" s="389" t="str">
        <f>'2021バレーＢ表'!AI7</f>
        <v>名</v>
      </c>
      <c r="G41" s="389">
        <f>'2021バレーＢ表'!AJ7</f>
        <v>0</v>
      </c>
      <c r="H41" s="389" t="str">
        <f>'2021バレーＢ表'!AK7</f>
        <v>名</v>
      </c>
      <c r="I41" s="389">
        <f>'2021バレーＢ表'!AL7</f>
        <v>0</v>
      </c>
      <c r="J41" s="390" t="str">
        <f>'2021バレーＢ表'!AM7</f>
        <v>名</v>
      </c>
      <c r="L41" s="382" t="s">
        <v>65</v>
      </c>
      <c r="M41" s="383"/>
      <c r="N41" s="383" t="s">
        <v>253</v>
      </c>
      <c r="O41" s="383"/>
      <c r="P41" s="383" t="s">
        <v>253</v>
      </c>
      <c r="Q41" s="383"/>
      <c r="R41" s="383" t="s">
        <v>253</v>
      </c>
      <c r="S41" s="383"/>
      <c r="T41" s="383" t="s">
        <v>253</v>
      </c>
      <c r="U41" s="383"/>
      <c r="V41" s="383" t="s">
        <v>253</v>
      </c>
      <c r="W41" s="383"/>
      <c r="X41" s="384" t="s">
        <v>253</v>
      </c>
    </row>
    <row r="42" spans="2:24">
      <c r="B42" s="388" t="s">
        <v>66</v>
      </c>
      <c r="C42" s="389">
        <f>'2021バレーＢ表'!AP7</f>
        <v>0</v>
      </c>
      <c r="D42" s="389" t="str">
        <f>'2021バレーＢ表'!AQ7</f>
        <v>名</v>
      </c>
      <c r="E42" s="389">
        <f>'2021バレーＢ表'!AR7</f>
        <v>0</v>
      </c>
      <c r="F42" s="389" t="str">
        <f>'2021バレーＢ表'!AS7</f>
        <v>名</v>
      </c>
      <c r="G42" s="389">
        <f>'2021バレーＢ表'!AT7</f>
        <v>0</v>
      </c>
      <c r="H42" s="389" t="str">
        <f>'2021バレーＢ表'!AU7</f>
        <v>名</v>
      </c>
      <c r="I42" s="389">
        <f>'2021バレーＢ表'!AV7</f>
        <v>0</v>
      </c>
      <c r="J42" s="390" t="str">
        <f>'2021バレーＢ表'!AW7</f>
        <v>名</v>
      </c>
      <c r="L42" s="382" t="s">
        <v>66</v>
      </c>
      <c r="M42" s="383"/>
      <c r="N42" s="383" t="s">
        <v>253</v>
      </c>
      <c r="O42" s="383"/>
      <c r="P42" s="383" t="s">
        <v>253</v>
      </c>
      <c r="Q42" s="383"/>
      <c r="R42" s="383" t="s">
        <v>253</v>
      </c>
      <c r="S42" s="383"/>
      <c r="T42" s="383" t="s">
        <v>253</v>
      </c>
      <c r="U42" s="383"/>
      <c r="V42" s="383" t="s">
        <v>253</v>
      </c>
      <c r="W42" s="383"/>
      <c r="X42" s="384" t="s">
        <v>253</v>
      </c>
    </row>
    <row r="43" spans="2:24">
      <c r="B43" s="388" t="s">
        <v>90</v>
      </c>
      <c r="C43" s="389">
        <f>'2021バレーＢ表'!AZ7</f>
        <v>0</v>
      </c>
      <c r="D43" s="389" t="str">
        <f>'2021バレーＢ表'!BA7</f>
        <v>名</v>
      </c>
      <c r="E43" s="389">
        <f>'2021バレーＢ表'!BB7</f>
        <v>0</v>
      </c>
      <c r="F43" s="389" t="str">
        <f>'2021バレーＢ表'!BC7</f>
        <v>名</v>
      </c>
      <c r="G43" s="389">
        <f>'2021バレーＢ表'!BD7</f>
        <v>0</v>
      </c>
      <c r="H43" s="389" t="str">
        <f>'2021バレーＢ表'!BE7</f>
        <v>名</v>
      </c>
      <c r="I43" s="389">
        <f>'2021バレーＢ表'!BF7</f>
        <v>0</v>
      </c>
      <c r="J43" s="390" t="str">
        <f>'2021バレーＢ表'!BG7</f>
        <v>名</v>
      </c>
      <c r="L43" s="382" t="s">
        <v>90</v>
      </c>
      <c r="M43" s="383"/>
      <c r="N43" s="383" t="s">
        <v>253</v>
      </c>
      <c r="O43" s="383"/>
      <c r="P43" s="383" t="s">
        <v>253</v>
      </c>
      <c r="Q43" s="383"/>
      <c r="R43" s="383" t="s">
        <v>253</v>
      </c>
      <c r="S43" s="383"/>
      <c r="T43" s="383" t="s">
        <v>253</v>
      </c>
      <c r="U43" s="383"/>
      <c r="V43" s="383" t="s">
        <v>253</v>
      </c>
      <c r="W43" s="383"/>
      <c r="X43" s="384" t="s">
        <v>253</v>
      </c>
    </row>
    <row r="44" spans="2:24">
      <c r="B44" s="388" t="s">
        <v>313</v>
      </c>
      <c r="C44" s="389">
        <f>'2021バレーＢ表'!BJ7</f>
        <v>0</v>
      </c>
      <c r="D44" s="389" t="str">
        <f>'2021バレーＢ表'!BK7</f>
        <v>名</v>
      </c>
      <c r="E44" s="389">
        <f>'2021バレーＢ表'!BL7</f>
        <v>0</v>
      </c>
      <c r="F44" s="389" t="str">
        <f>'2021バレーＢ表'!BM7</f>
        <v>名</v>
      </c>
      <c r="G44" s="389">
        <f>'2021バレーＢ表'!BN7</f>
        <v>0</v>
      </c>
      <c r="H44" s="389" t="str">
        <f>'2021バレーＢ表'!BO7</f>
        <v>名</v>
      </c>
      <c r="I44" s="389">
        <f>'2021バレーＢ表'!BP7</f>
        <v>0</v>
      </c>
      <c r="J44" s="390" t="str">
        <f>'2021バレーＢ表'!BQ7</f>
        <v>名</v>
      </c>
      <c r="L44" s="382" t="s">
        <v>313</v>
      </c>
      <c r="M44" s="383"/>
      <c r="N44" s="383" t="s">
        <v>253</v>
      </c>
      <c r="O44" s="383"/>
      <c r="P44" s="383" t="s">
        <v>253</v>
      </c>
      <c r="Q44" s="383"/>
      <c r="R44" s="383" t="s">
        <v>253</v>
      </c>
      <c r="S44" s="383"/>
      <c r="T44" s="383" t="s">
        <v>253</v>
      </c>
      <c r="U44" s="383"/>
      <c r="V44" s="383" t="s">
        <v>253</v>
      </c>
      <c r="W44" s="383"/>
      <c r="X44" s="384" t="s">
        <v>253</v>
      </c>
    </row>
    <row r="45" spans="2:24" ht="19.5" thickBot="1">
      <c r="B45" s="391" t="s">
        <v>77</v>
      </c>
      <c r="C45" s="392">
        <f>'2021バレーＢ表'!V7</f>
        <v>0</v>
      </c>
      <c r="D45" s="392" t="str">
        <f>'2021バレーＢ表'!W7</f>
        <v>名</v>
      </c>
      <c r="E45" s="392">
        <f>'2021バレーＢ表'!X7</f>
        <v>0</v>
      </c>
      <c r="F45" s="392" t="str">
        <f>'2021バレーＢ表'!Y7</f>
        <v>名</v>
      </c>
      <c r="G45" s="392">
        <f>'2021バレーＢ表'!Z7</f>
        <v>0</v>
      </c>
      <c r="H45" s="392" t="str">
        <f>'2021バレーＢ表'!AA7</f>
        <v>名</v>
      </c>
      <c r="I45" s="392">
        <f>'2021バレーＢ表'!AB7</f>
        <v>0</v>
      </c>
      <c r="J45" s="393" t="str">
        <f>'2021バレーＢ表'!AC7</f>
        <v>名</v>
      </c>
      <c r="L45" s="385" t="s">
        <v>77</v>
      </c>
      <c r="M45" s="386"/>
      <c r="N45" s="386" t="s">
        <v>253</v>
      </c>
      <c r="O45" s="386"/>
      <c r="P45" s="386" t="s">
        <v>253</v>
      </c>
      <c r="Q45" s="386"/>
      <c r="R45" s="386" t="s">
        <v>253</v>
      </c>
      <c r="S45" s="386"/>
      <c r="T45" s="386" t="s">
        <v>253</v>
      </c>
      <c r="U45" s="386"/>
      <c r="V45" s="386" t="s">
        <v>253</v>
      </c>
      <c r="W45" s="386"/>
      <c r="X45" s="387" t="s">
        <v>253</v>
      </c>
    </row>
  </sheetData>
  <mergeCells count="62">
    <mergeCell ref="C40:D40"/>
    <mergeCell ref="E40:F40"/>
    <mergeCell ref="I40:J40"/>
    <mergeCell ref="G40:H40"/>
    <mergeCell ref="C5:D5"/>
    <mergeCell ref="E5:F5"/>
    <mergeCell ref="I5:J5"/>
    <mergeCell ref="C19:D19"/>
    <mergeCell ref="E19:F19"/>
    <mergeCell ref="I19:J19"/>
    <mergeCell ref="G19:H19"/>
    <mergeCell ref="C12:D12"/>
    <mergeCell ref="E12:F12"/>
    <mergeCell ref="I12:J12"/>
    <mergeCell ref="C26:D26"/>
    <mergeCell ref="E26:F26"/>
    <mergeCell ref="C33:D33"/>
    <mergeCell ref="E33:F33"/>
    <mergeCell ref="I33:J33"/>
    <mergeCell ref="G33:H33"/>
    <mergeCell ref="M5:N5"/>
    <mergeCell ref="I26:J26"/>
    <mergeCell ref="G26:H26"/>
    <mergeCell ref="M19:N19"/>
    <mergeCell ref="M26:N26"/>
    <mergeCell ref="M33:N33"/>
    <mergeCell ref="C2:J2"/>
    <mergeCell ref="M12:N12"/>
    <mergeCell ref="O12:P12"/>
    <mergeCell ref="Q12:R12"/>
    <mergeCell ref="S12:T12"/>
    <mergeCell ref="M4:X4"/>
    <mergeCell ref="G5:H5"/>
    <mergeCell ref="G12:H12"/>
    <mergeCell ref="U5:V5"/>
    <mergeCell ref="O5:P5"/>
    <mergeCell ref="Q5:R5"/>
    <mergeCell ref="S5:T5"/>
    <mergeCell ref="W5:X5"/>
    <mergeCell ref="W12:X12"/>
    <mergeCell ref="O19:P19"/>
    <mergeCell ref="Q19:R19"/>
    <mergeCell ref="S19:T19"/>
    <mergeCell ref="W19:X19"/>
    <mergeCell ref="U12:V12"/>
    <mergeCell ref="U19:V19"/>
    <mergeCell ref="O26:P26"/>
    <mergeCell ref="Q26:R26"/>
    <mergeCell ref="S26:T26"/>
    <mergeCell ref="W26:X26"/>
    <mergeCell ref="U26:V26"/>
    <mergeCell ref="O33:P33"/>
    <mergeCell ref="Q33:R33"/>
    <mergeCell ref="S33:T33"/>
    <mergeCell ref="W33:X33"/>
    <mergeCell ref="U33:V33"/>
    <mergeCell ref="M40:N40"/>
    <mergeCell ref="O40:P40"/>
    <mergeCell ref="Q40:R40"/>
    <mergeCell ref="S40:T40"/>
    <mergeCell ref="W40:X40"/>
    <mergeCell ref="U40:V40"/>
  </mergeCells>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40"/>
  <sheetViews>
    <sheetView view="pageBreakPreview" zoomScale="115" zoomScaleNormal="100" zoomScaleSheetLayoutView="115" workbookViewId="0">
      <selection activeCell="B22" sqref="B22:G22"/>
    </sheetView>
  </sheetViews>
  <sheetFormatPr defaultColWidth="9" defaultRowHeight="13.5"/>
  <cols>
    <col min="1" max="1" width="5" style="281" customWidth="1"/>
    <col min="2" max="3" width="9" style="281"/>
    <col min="4" max="5" width="9.125" style="281" bestFit="1" customWidth="1"/>
    <col min="6" max="6" width="16.25" style="281" customWidth="1"/>
    <col min="7" max="7" width="1.375" style="281" customWidth="1"/>
    <col min="8" max="8" width="9.125" style="281" bestFit="1" customWidth="1"/>
    <col min="9" max="16384" width="9" style="281"/>
  </cols>
  <sheetData>
    <row r="1" spans="1:8" ht="15" customHeight="1">
      <c r="F1" s="279"/>
    </row>
    <row r="2" spans="1:8" ht="15" customHeight="1">
      <c r="A2" s="656" t="s">
        <v>102</v>
      </c>
      <c r="B2" s="656"/>
      <c r="C2" s="656"/>
      <c r="D2" s="656"/>
      <c r="E2" s="656"/>
      <c r="F2" s="302">
        <f>'2021バレーＢ表'!E10</f>
        <v>0</v>
      </c>
      <c r="G2" s="280"/>
    </row>
    <row r="3" spans="1:8" ht="15" customHeight="1">
      <c r="A3" s="656"/>
      <c r="B3" s="656"/>
      <c r="C3" s="656"/>
      <c r="D3" s="656"/>
      <c r="E3" s="656"/>
      <c r="F3" s="303">
        <f>'2021バレーＢ表'!M10</f>
        <v>0</v>
      </c>
      <c r="G3" s="280"/>
    </row>
    <row r="4" spans="1:8" ht="15" customHeight="1">
      <c r="F4" s="279" t="s">
        <v>181</v>
      </c>
    </row>
    <row r="5" spans="1:8" ht="24.6" customHeight="1">
      <c r="A5" s="657" t="str">
        <f>CONCATENATE('2021バレーＢ表'!E10,"長殿")</f>
        <v>長殿</v>
      </c>
      <c r="B5" s="657"/>
      <c r="C5" s="657"/>
      <c r="D5" s="657"/>
      <c r="E5" s="657"/>
      <c r="F5" s="657"/>
    </row>
    <row r="6" spans="1:8" ht="5.0999999999999996" customHeight="1"/>
    <row r="7" spans="1:8" ht="24.6" customHeight="1">
      <c r="B7" s="658" t="s">
        <v>87</v>
      </c>
      <c r="C7" s="658"/>
      <c r="D7" s="658"/>
      <c r="E7" s="658"/>
      <c r="F7" s="282"/>
    </row>
    <row r="8" spans="1:8" ht="5.45" customHeight="1">
      <c r="B8" s="282"/>
      <c r="C8" s="282"/>
      <c r="D8" s="282"/>
      <c r="E8" s="282"/>
      <c r="F8" s="282"/>
    </row>
    <row r="9" spans="1:8" ht="24.6" customHeight="1">
      <c r="B9" s="659" t="s">
        <v>76</v>
      </c>
      <c r="C9" s="660"/>
      <c r="D9" s="661">
        <f t="shared" ref="D9" si="0">$F$19</f>
        <v>0</v>
      </c>
      <c r="E9" s="662"/>
      <c r="F9" s="663"/>
    </row>
    <row r="10" spans="1:8" ht="5.45" customHeight="1">
      <c r="B10" s="283"/>
      <c r="C10" s="283"/>
      <c r="D10" s="284"/>
      <c r="E10" s="284"/>
      <c r="F10" s="284"/>
    </row>
    <row r="11" spans="1:8" ht="17.45" customHeight="1">
      <c r="B11" s="664" t="s">
        <v>83</v>
      </c>
      <c r="C11" s="664"/>
      <c r="D11" s="284"/>
      <c r="E11" s="284"/>
      <c r="F11" s="284"/>
    </row>
    <row r="12" spans="1:8" ht="35.1" customHeight="1">
      <c r="B12" s="655" t="s">
        <v>337</v>
      </c>
      <c r="C12" s="655"/>
      <c r="D12" s="655"/>
      <c r="E12" s="655"/>
      <c r="F12" s="655"/>
      <c r="G12" s="655"/>
      <c r="H12" s="304"/>
    </row>
    <row r="13" spans="1:8" ht="5.45" customHeight="1">
      <c r="B13" s="286"/>
    </row>
    <row r="14" spans="1:8" ht="17.45" customHeight="1">
      <c r="B14" s="286" t="str">
        <f>"【バレーボール競技・"&amp;F3&amp;"・第"&amp;F4&amp;"登録】"</f>
        <v>【バレーボール競技・0・第Ⅰ期登録】</v>
      </c>
    </row>
    <row r="15" spans="1:8" ht="17.45" customHeight="1">
      <c r="B15" s="665" t="s">
        <v>55</v>
      </c>
      <c r="C15" s="666"/>
      <c r="D15" s="305" t="s">
        <v>78</v>
      </c>
      <c r="E15" s="290" t="s">
        <v>75</v>
      </c>
      <c r="F15" s="306" t="s">
        <v>76</v>
      </c>
    </row>
    <row r="16" spans="1:8" ht="22.5" customHeight="1">
      <c r="B16" s="667" t="s">
        <v>56</v>
      </c>
      <c r="C16" s="668"/>
      <c r="D16" s="307">
        <v>500</v>
      </c>
      <c r="E16" s="308">
        <f>'2021バレーＢ表'!$V$2</f>
        <v>0</v>
      </c>
      <c r="F16" s="309">
        <f>D16*E16</f>
        <v>0</v>
      </c>
    </row>
    <row r="17" spans="2:7" ht="22.5" customHeight="1">
      <c r="B17" s="669" t="s">
        <v>57</v>
      </c>
      <c r="C17" s="670"/>
      <c r="D17" s="310">
        <v>500</v>
      </c>
      <c r="E17" s="308">
        <f>'2021バレーＢ表'!$X$2</f>
        <v>0</v>
      </c>
      <c r="F17" s="309">
        <f>D17*E17</f>
        <v>0</v>
      </c>
    </row>
    <row r="18" spans="2:7" ht="22.5" customHeight="1">
      <c r="B18" s="671" t="s">
        <v>58</v>
      </c>
      <c r="C18" s="672"/>
      <c r="D18" s="311">
        <v>500</v>
      </c>
      <c r="E18" s="308">
        <f>'2021バレーＢ表'!$Z$2</f>
        <v>0</v>
      </c>
      <c r="F18" s="309">
        <f>D18*E18</f>
        <v>0</v>
      </c>
    </row>
    <row r="19" spans="2:7" ht="22.5" customHeight="1">
      <c r="B19" s="286"/>
      <c r="C19" s="286"/>
      <c r="D19" s="286"/>
      <c r="E19" s="305" t="s">
        <v>77</v>
      </c>
      <c r="F19" s="312">
        <f>SUM(F16:F18)</f>
        <v>0</v>
      </c>
    </row>
    <row r="20" spans="2:7" ht="5.45" customHeight="1"/>
    <row r="21" spans="2:7" ht="17.45" customHeight="1">
      <c r="B21" s="281" t="s">
        <v>79</v>
      </c>
    </row>
    <row r="22" spans="2:7" ht="35.1" customHeight="1">
      <c r="B22" s="655" t="s">
        <v>84</v>
      </c>
      <c r="C22" s="655"/>
      <c r="D22" s="655"/>
      <c r="E22" s="655"/>
      <c r="F22" s="655"/>
      <c r="G22" s="655"/>
    </row>
    <row r="23" spans="2:7" ht="5.0999999999999996" customHeight="1"/>
    <row r="24" spans="2:7" ht="17.45" customHeight="1">
      <c r="B24" s="286" t="s">
        <v>81</v>
      </c>
      <c r="C24" s="313" t="s">
        <v>336</v>
      </c>
    </row>
    <row r="25" spans="2:7" ht="15" customHeight="1"/>
    <row r="26" spans="2:7" ht="17.45" customHeight="1">
      <c r="B26" s="286"/>
      <c r="C26" s="286" t="s">
        <v>80</v>
      </c>
    </row>
    <row r="27" spans="2:7" ht="12.6" customHeight="1"/>
    <row r="28" spans="2:7" ht="15" customHeight="1">
      <c r="B28" s="314" t="s">
        <v>103</v>
      </c>
      <c r="C28" s="315" t="s">
        <v>338</v>
      </c>
      <c r="D28" s="316"/>
    </row>
    <row r="29" spans="2:7" ht="18" customHeight="1">
      <c r="C29" s="317" t="s">
        <v>180</v>
      </c>
    </row>
    <row r="39" spans="7:7">
      <c r="G39" s="318"/>
    </row>
    <row r="40" spans="7:7">
      <c r="G40" s="318"/>
    </row>
  </sheetData>
  <sheetProtection algorithmName="SHA-512" hashValue="YLlw/0o4MEQjjsoJbqQAWG5WdJ9IgsbMOzlHH5eGbKNSvcZiZe81VS6XYO2lWuKuGm0xH94qXa0DOAALG4kGrQ==" saltValue="6IAgyZ+aoBW5GTy8rI1CMw==" spinCount="100000" sheet="1" objects="1" scenarios="1" selectLockedCells="1" selectUnlockedCells="1"/>
  <mergeCells count="12">
    <mergeCell ref="B22:G22"/>
    <mergeCell ref="A2:E3"/>
    <mergeCell ref="A5:F5"/>
    <mergeCell ref="B7:E7"/>
    <mergeCell ref="B9:C9"/>
    <mergeCell ref="D9:F9"/>
    <mergeCell ref="B11:C11"/>
    <mergeCell ref="B12:G12"/>
    <mergeCell ref="B15:C15"/>
    <mergeCell ref="B16:C16"/>
    <mergeCell ref="B17:C17"/>
    <mergeCell ref="B18:C18"/>
  </mergeCells>
  <phoneticPr fontId="2"/>
  <printOptions horizontalCentered="1" verticalCentered="1"/>
  <pageMargins left="0.23622047244094491" right="0.23622047244094491" top="0.74803149606299213" bottom="0.74803149606299213" header="0.31496062992125984" footer="0.31496062992125984"/>
  <pageSetup paperSize="9" scale="14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40"/>
  <sheetViews>
    <sheetView view="pageBreakPreview" zoomScale="115" zoomScaleNormal="100" zoomScaleSheetLayoutView="115" workbookViewId="0">
      <selection activeCell="C29" sqref="C29"/>
    </sheetView>
  </sheetViews>
  <sheetFormatPr defaultColWidth="9" defaultRowHeight="13.5"/>
  <cols>
    <col min="1" max="1" width="5" style="281" customWidth="1"/>
    <col min="2" max="3" width="9" style="281"/>
    <col min="4" max="5" width="9.125" style="281" bestFit="1" customWidth="1"/>
    <col min="6" max="6" width="16.25" style="281" customWidth="1"/>
    <col min="7" max="7" width="1.375" style="281" customWidth="1"/>
    <col min="8" max="8" width="9.125" style="281" bestFit="1" customWidth="1"/>
    <col min="9" max="16384" width="9" style="281"/>
  </cols>
  <sheetData>
    <row r="1" spans="1:8" ht="15" customHeight="1">
      <c r="F1" s="279"/>
    </row>
    <row r="2" spans="1:8" ht="15" customHeight="1">
      <c r="A2" s="656" t="s">
        <v>102</v>
      </c>
      <c r="B2" s="656"/>
      <c r="C2" s="656"/>
      <c r="D2" s="656"/>
      <c r="E2" s="656"/>
      <c r="F2" s="302">
        <f>'2021バレーＢ表'!E10</f>
        <v>0</v>
      </c>
      <c r="G2" s="280"/>
    </row>
    <row r="3" spans="1:8" ht="15" customHeight="1">
      <c r="A3" s="656"/>
      <c r="B3" s="656"/>
      <c r="C3" s="656"/>
      <c r="D3" s="656"/>
      <c r="E3" s="656"/>
      <c r="F3" s="303">
        <f>'2021バレーＢ表'!M10</f>
        <v>0</v>
      </c>
      <c r="G3" s="280"/>
    </row>
    <row r="4" spans="1:8" ht="15" customHeight="1">
      <c r="F4" s="279" t="s">
        <v>213</v>
      </c>
    </row>
    <row r="5" spans="1:8" ht="24.6" customHeight="1">
      <c r="A5" s="657" t="str">
        <f>CONCATENATE('2021バレーＢ表'!E10,"長殿")</f>
        <v>長殿</v>
      </c>
      <c r="B5" s="657"/>
      <c r="C5" s="657"/>
      <c r="D5" s="657"/>
      <c r="E5" s="657"/>
      <c r="F5" s="657"/>
    </row>
    <row r="6" spans="1:8" ht="5.0999999999999996" customHeight="1"/>
    <row r="7" spans="1:8" ht="24.6" customHeight="1">
      <c r="B7" s="658" t="s">
        <v>87</v>
      </c>
      <c r="C7" s="658"/>
      <c r="D7" s="658"/>
      <c r="E7" s="658"/>
      <c r="F7" s="282"/>
    </row>
    <row r="8" spans="1:8" ht="5.45" customHeight="1">
      <c r="B8" s="282"/>
      <c r="C8" s="282"/>
      <c r="D8" s="282"/>
      <c r="E8" s="282"/>
      <c r="F8" s="282"/>
    </row>
    <row r="9" spans="1:8" ht="24.6" customHeight="1">
      <c r="B9" s="659" t="s">
        <v>76</v>
      </c>
      <c r="C9" s="660"/>
      <c r="D9" s="661">
        <f t="shared" ref="D9" si="0">$F$19</f>
        <v>0</v>
      </c>
      <c r="E9" s="662"/>
      <c r="F9" s="663"/>
    </row>
    <row r="10" spans="1:8" ht="5.45" customHeight="1">
      <c r="B10" s="283"/>
      <c r="C10" s="283"/>
      <c r="D10" s="284"/>
      <c r="E10" s="284"/>
      <c r="F10" s="284"/>
    </row>
    <row r="11" spans="1:8" ht="17.45" customHeight="1">
      <c r="B11" s="664" t="s">
        <v>83</v>
      </c>
      <c r="C11" s="664"/>
      <c r="D11" s="284"/>
      <c r="E11" s="284"/>
      <c r="F11" s="284"/>
    </row>
    <row r="12" spans="1:8" ht="35.1" customHeight="1">
      <c r="B12" s="655" t="s">
        <v>337</v>
      </c>
      <c r="C12" s="655"/>
      <c r="D12" s="655"/>
      <c r="E12" s="655"/>
      <c r="F12" s="655"/>
      <c r="G12" s="655"/>
      <c r="H12" s="304"/>
    </row>
    <row r="13" spans="1:8" ht="5.45" customHeight="1">
      <c r="B13" s="286"/>
    </row>
    <row r="14" spans="1:8" ht="17.45" customHeight="1">
      <c r="B14" s="286" t="str">
        <f>"【バレーボール競技・"&amp;F3&amp;"・第"&amp;F4&amp;"登録】"</f>
        <v>【バレーボール競技・0・第Ⅱ期登録】</v>
      </c>
    </row>
    <row r="15" spans="1:8" ht="17.45" customHeight="1">
      <c r="B15" s="665" t="s">
        <v>55</v>
      </c>
      <c r="C15" s="666"/>
      <c r="D15" s="305" t="s">
        <v>78</v>
      </c>
      <c r="E15" s="290" t="s">
        <v>75</v>
      </c>
      <c r="F15" s="306" t="s">
        <v>76</v>
      </c>
    </row>
    <row r="16" spans="1:8" ht="22.5" customHeight="1">
      <c r="B16" s="667" t="s">
        <v>56</v>
      </c>
      <c r="C16" s="668"/>
      <c r="D16" s="307">
        <v>500</v>
      </c>
      <c r="E16" s="308">
        <f>'2021バレーＢ表'!$V$3</f>
        <v>0</v>
      </c>
      <c r="F16" s="309">
        <f>D16*E16</f>
        <v>0</v>
      </c>
    </row>
    <row r="17" spans="2:7" ht="22.5" customHeight="1">
      <c r="B17" s="669" t="s">
        <v>57</v>
      </c>
      <c r="C17" s="670"/>
      <c r="D17" s="310">
        <v>500</v>
      </c>
      <c r="E17" s="308">
        <f>'2021バレーＢ表'!$X$3</f>
        <v>0</v>
      </c>
      <c r="F17" s="309">
        <f>D17*E17</f>
        <v>0</v>
      </c>
    </row>
    <row r="18" spans="2:7" ht="22.5" customHeight="1">
      <c r="B18" s="671" t="s">
        <v>58</v>
      </c>
      <c r="C18" s="672"/>
      <c r="D18" s="311">
        <v>500</v>
      </c>
      <c r="E18" s="308">
        <f>'2021バレーＢ表'!$Z$3</f>
        <v>0</v>
      </c>
      <c r="F18" s="309">
        <f>D18*E18</f>
        <v>0</v>
      </c>
    </row>
    <row r="19" spans="2:7" ht="22.5" customHeight="1">
      <c r="B19" s="286"/>
      <c r="C19" s="286"/>
      <c r="D19" s="286"/>
      <c r="E19" s="305" t="s">
        <v>77</v>
      </c>
      <c r="F19" s="312">
        <f>SUM(F16:F18)</f>
        <v>0</v>
      </c>
    </row>
    <row r="20" spans="2:7" ht="5.45" customHeight="1"/>
    <row r="21" spans="2:7" ht="17.45" customHeight="1">
      <c r="B21" s="281" t="s">
        <v>79</v>
      </c>
    </row>
    <row r="22" spans="2:7" ht="35.1" customHeight="1">
      <c r="B22" s="655" t="s">
        <v>84</v>
      </c>
      <c r="C22" s="655"/>
      <c r="D22" s="655"/>
      <c r="E22" s="655"/>
      <c r="F22" s="655"/>
      <c r="G22" s="655"/>
    </row>
    <row r="23" spans="2:7" ht="5.0999999999999996" customHeight="1"/>
    <row r="24" spans="2:7" ht="17.45" customHeight="1">
      <c r="B24" s="286" t="s">
        <v>81</v>
      </c>
      <c r="C24" s="313" t="s">
        <v>339</v>
      </c>
    </row>
    <row r="25" spans="2:7" ht="15" customHeight="1"/>
    <row r="26" spans="2:7" ht="17.45" customHeight="1">
      <c r="B26" s="286"/>
      <c r="C26" s="286" t="s">
        <v>80</v>
      </c>
    </row>
    <row r="27" spans="2:7" ht="12.6" customHeight="1"/>
    <row r="28" spans="2:7" ht="15" customHeight="1">
      <c r="B28" s="314" t="s">
        <v>103</v>
      </c>
      <c r="C28" s="315" t="s">
        <v>338</v>
      </c>
      <c r="D28" s="316"/>
    </row>
    <row r="29" spans="2:7" ht="18" customHeight="1">
      <c r="C29" s="317" t="s">
        <v>180</v>
      </c>
    </row>
    <row r="39" spans="7:7">
      <c r="G39" s="318"/>
    </row>
    <row r="40" spans="7:7">
      <c r="G40" s="318"/>
    </row>
  </sheetData>
  <sheetProtection algorithmName="SHA-512" hashValue="iHGlzJyW/4hg+HYwnk0qqBEPu50gTsYLyK891LSWKE+kM27b+2b51CIT5tUcNHrhPHRHjRDNTkXbMfhokhZARw==" saltValue="NTPyQXVsBB/GuPiyRGwgFg==" spinCount="100000" sheet="1" objects="1" scenarios="1" selectLockedCells="1" selectUnlockedCells="1"/>
  <mergeCells count="12">
    <mergeCell ref="B22:G22"/>
    <mergeCell ref="A2:E3"/>
    <mergeCell ref="A5:F5"/>
    <mergeCell ref="B7:E7"/>
    <mergeCell ref="B9:C9"/>
    <mergeCell ref="D9:F9"/>
    <mergeCell ref="B11:C11"/>
    <mergeCell ref="B12:G12"/>
    <mergeCell ref="B15:C15"/>
    <mergeCell ref="B16:C16"/>
    <mergeCell ref="B17:C17"/>
    <mergeCell ref="B18:C18"/>
  </mergeCells>
  <phoneticPr fontId="2"/>
  <printOptions horizontalCentered="1" verticalCentered="1"/>
  <pageMargins left="0.23622047244094491" right="0.23622047244094491" top="0.74803149606299213" bottom="0.74803149606299213" header="0.31496062992125984" footer="0.31496062992125984"/>
  <pageSetup paperSize="9" scale="1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2021最初に読んでください</vt:lpstr>
      <vt:lpstr>2021高体連会長依頼文書</vt:lpstr>
      <vt:lpstr>2021バレーＡ表</vt:lpstr>
      <vt:lpstr>2021バレーＢ表</vt:lpstr>
      <vt:lpstr>2021バレーＣ表</vt:lpstr>
      <vt:lpstr>2021バレーＥ表</vt:lpstr>
      <vt:lpstr>リレーシート</vt:lpstr>
      <vt:lpstr>2021-Ⅰ期領収書</vt:lpstr>
      <vt:lpstr>2021-Ⅱ期領収書</vt:lpstr>
      <vt:lpstr>2021-Ⅲ期領収書</vt:lpstr>
      <vt:lpstr>'2021-Ⅰ期領収書'!Print_Area</vt:lpstr>
      <vt:lpstr>'2021-Ⅱ期領収書'!Print_Area</vt:lpstr>
      <vt:lpstr>'2021-Ⅲ期領収書'!Print_Area</vt:lpstr>
      <vt:lpstr>'2021バレーＡ表'!Print_Area</vt:lpstr>
      <vt:lpstr>'2021バレーＢ表'!Print_Area</vt:lpstr>
      <vt:lpstr>'2021バレーＣ表'!Print_Area</vt:lpstr>
      <vt:lpstr>'2021バレーＥ表'!Print_Area</vt:lpstr>
      <vt:lpstr>'2021高体連会長依頼文書'!Print_Area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家治浩之助</dc:creator>
  <cp:lastModifiedBy>高体連バレーボール</cp:lastModifiedBy>
  <cp:lastPrinted>2021-02-08T01:14:28Z</cp:lastPrinted>
  <dcterms:created xsi:type="dcterms:W3CDTF">2017-04-29T06:30:45Z</dcterms:created>
  <dcterms:modified xsi:type="dcterms:W3CDTF">2021-02-14T08:40:50Z</dcterms:modified>
</cp:coreProperties>
</file>