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900高体連バレーボール専門部関係\高体連バレーボール専門部\2019高体連バレー\201900情報管理部文書\201900高体連主催大会参加者登録制度関係\"/>
    </mc:Choice>
  </mc:AlternateContent>
  <bookViews>
    <workbookView xWindow="0" yWindow="0" windowWidth="19180" windowHeight="6490" tabRatio="972" activeTab="1"/>
  </bookViews>
  <sheets>
    <sheet name="2020バレーＡ表" sheetId="30" r:id="rId1"/>
    <sheet name="2020最初に読んでください" sheetId="36" r:id="rId2"/>
    <sheet name="2020バレーＢ表" sheetId="31" r:id="rId3"/>
    <sheet name="2020バレーＣ表" sheetId="32" r:id="rId4"/>
    <sheet name="2020バレーＥ表" sheetId="29" r:id="rId5"/>
    <sheet name="2020-Ⅰ期領収書" sheetId="33" r:id="rId6"/>
    <sheet name="2020-Ⅱ期領収書" sheetId="34" r:id="rId7"/>
    <sheet name="2020-Ⅲ期領収書" sheetId="35" r:id="rId8"/>
  </sheets>
  <definedNames>
    <definedName name="_xlnm.Print_Area" localSheetId="5">'2020-Ⅰ期領収書'!$A$1:$G$29</definedName>
    <definedName name="_xlnm.Print_Area" localSheetId="6">'2020-Ⅱ期領収書'!$A$1:$G$29</definedName>
    <definedName name="_xlnm.Print_Area" localSheetId="7">'2020-Ⅲ期領収書'!$A$1:$G$29</definedName>
    <definedName name="_xlnm.Print_Area" localSheetId="0">'2020バレーＡ表'!$A$1:$AF$42</definedName>
    <definedName name="_xlnm.Print_Area" localSheetId="2">'2020バレーＢ表'!$A$1:$P$73</definedName>
    <definedName name="_xlnm.Print_Area" localSheetId="3">'2020バレーＣ表'!$A$1:$J$40</definedName>
    <definedName name="_xlnm.Print_Area" localSheetId="4">'2020バレーＥ表'!$B$1:$T$83,'2020バレーＥ表'!$V$9:$AL$23</definedName>
  </definedNames>
  <calcPr calcId="152511"/>
</workbook>
</file>

<file path=xl/calcChain.xml><?xml version="1.0" encoding="utf-8"?>
<calcChain xmlns="http://schemas.openxmlformats.org/spreadsheetml/2006/main">
  <c r="Q7" i="29" l="1"/>
  <c r="C83" i="29" l="1"/>
  <c r="C82" i="29"/>
  <c r="C81" i="29"/>
  <c r="C80" i="29"/>
  <c r="C79" i="29"/>
  <c r="C78" i="29"/>
  <c r="C77"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6" i="29"/>
  <c r="C45" i="29"/>
  <c r="C44" i="29"/>
  <c r="C43" i="29"/>
  <c r="C42" i="29"/>
  <c r="C41" i="29"/>
  <c r="C40" i="29"/>
  <c r="C39" i="29"/>
  <c r="C38" i="29"/>
  <c r="C37" i="29"/>
  <c r="C36" i="29"/>
  <c r="C35" i="29"/>
  <c r="C34" i="29"/>
  <c r="C33" i="29"/>
  <c r="C32" i="29"/>
  <c r="C31" i="29"/>
  <c r="C30" i="29"/>
  <c r="C29" i="29"/>
  <c r="C28" i="29"/>
  <c r="C27" i="29"/>
  <c r="C26" i="29"/>
  <c r="C25" i="29"/>
  <c r="O23" i="29"/>
  <c r="N23" i="29"/>
  <c r="M23" i="29"/>
  <c r="L23" i="29"/>
  <c r="K23" i="29"/>
  <c r="J23" i="29"/>
  <c r="I23" i="29"/>
  <c r="AA5" i="31" l="1"/>
  <c r="V3" i="29"/>
  <c r="Y3" i="29" s="1"/>
  <c r="T83" i="29" l="1"/>
  <c r="R83" i="29"/>
  <c r="T82" i="29"/>
  <c r="R82" i="29"/>
  <c r="T81" i="29"/>
  <c r="R81" i="29"/>
  <c r="T80" i="29"/>
  <c r="R80" i="29"/>
  <c r="T79" i="29"/>
  <c r="R79" i="29"/>
  <c r="T78" i="29"/>
  <c r="R78" i="29"/>
  <c r="T77" i="29"/>
  <c r="R77" i="29"/>
  <c r="T76" i="29"/>
  <c r="R76" i="29"/>
  <c r="T75" i="29"/>
  <c r="R75" i="29"/>
  <c r="T74" i="29"/>
  <c r="R74" i="29"/>
  <c r="T73" i="29"/>
  <c r="R73" i="29"/>
  <c r="T72" i="29"/>
  <c r="R72" i="29"/>
  <c r="T71" i="29"/>
  <c r="R71" i="29"/>
  <c r="T70" i="29"/>
  <c r="R70" i="29"/>
  <c r="T69" i="29"/>
  <c r="R69" i="29"/>
  <c r="T68" i="29"/>
  <c r="R68" i="29"/>
  <c r="T67" i="29"/>
  <c r="R67" i="29"/>
  <c r="T66" i="29"/>
  <c r="R66" i="29"/>
  <c r="T65" i="29"/>
  <c r="R65" i="29"/>
  <c r="T64" i="29"/>
  <c r="R64" i="29"/>
  <c r="T63" i="29"/>
  <c r="R63" i="29"/>
  <c r="T62" i="29"/>
  <c r="R62" i="29"/>
  <c r="T61" i="29"/>
  <c r="R61" i="29"/>
  <c r="T60" i="29"/>
  <c r="R60" i="29"/>
  <c r="T59" i="29"/>
  <c r="R59" i="29"/>
  <c r="T58" i="29"/>
  <c r="R58" i="29"/>
  <c r="T57" i="29"/>
  <c r="R57" i="29"/>
  <c r="T56" i="29"/>
  <c r="R56" i="29"/>
  <c r="T55" i="29"/>
  <c r="R55" i="29"/>
  <c r="T54" i="29"/>
  <c r="R54" i="29"/>
  <c r="T53" i="29"/>
  <c r="R53" i="29"/>
  <c r="T52" i="29"/>
  <c r="R52" i="29"/>
  <c r="T51" i="29"/>
  <c r="R51" i="29"/>
  <c r="T50" i="29"/>
  <c r="R50" i="29"/>
  <c r="T49" i="29"/>
  <c r="R49" i="29"/>
  <c r="T48" i="29"/>
  <c r="R48" i="29"/>
  <c r="T47" i="29"/>
  <c r="R47" i="29"/>
  <c r="T46" i="29"/>
  <c r="R46" i="29"/>
  <c r="T45" i="29"/>
  <c r="R45" i="29"/>
  <c r="T44" i="29"/>
  <c r="R44" i="29"/>
  <c r="T43" i="29"/>
  <c r="R43" i="29"/>
  <c r="T42" i="29"/>
  <c r="R42" i="29"/>
  <c r="T41" i="29"/>
  <c r="R41" i="29"/>
  <c r="T40" i="29"/>
  <c r="R40" i="29"/>
  <c r="T39" i="29"/>
  <c r="R39" i="29"/>
  <c r="T38" i="29"/>
  <c r="R38" i="29"/>
  <c r="T37" i="29"/>
  <c r="R37" i="29"/>
  <c r="T36" i="29"/>
  <c r="R36" i="29"/>
  <c r="T35" i="29"/>
  <c r="R35" i="29"/>
  <c r="T34" i="29"/>
  <c r="R34" i="29"/>
  <c r="T33" i="29"/>
  <c r="R33" i="29"/>
  <c r="T32" i="29"/>
  <c r="R32" i="29"/>
  <c r="T31" i="29"/>
  <c r="R31" i="29"/>
  <c r="T30" i="29"/>
  <c r="R30" i="29"/>
  <c r="T29" i="29"/>
  <c r="R29" i="29"/>
  <c r="T28" i="29"/>
  <c r="R28" i="29"/>
  <c r="T27" i="29"/>
  <c r="R27" i="29"/>
  <c r="T26" i="29"/>
  <c r="R26" i="29"/>
  <c r="T25" i="29"/>
  <c r="R25" i="29"/>
  <c r="T24" i="29"/>
  <c r="R24" i="29"/>
  <c r="Y2" i="29"/>
  <c r="Y1" i="29"/>
  <c r="A3" i="29"/>
  <c r="A1" i="29"/>
  <c r="I22" i="29" l="1"/>
  <c r="T3" i="29"/>
  <c r="R16" i="29"/>
  <c r="M17" i="29"/>
  <c r="D17"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A5" i="35"/>
  <c r="F3" i="35"/>
  <c r="B14" i="35" s="1"/>
  <c r="F2" i="35"/>
  <c r="A5" i="34"/>
  <c r="F3" i="34"/>
  <c r="B14" i="34" s="1"/>
  <c r="F2" i="34"/>
  <c r="H8" i="32" l="1"/>
  <c r="H6" i="32"/>
  <c r="A26" i="32" s="1"/>
  <c r="B37" i="32"/>
  <c r="B6" i="32"/>
  <c r="A20" i="32" s="1"/>
  <c r="B8" i="32"/>
  <c r="M15" i="31"/>
  <c r="F3" i="33"/>
  <c r="B14" i="33" s="1"/>
  <c r="F2" i="33"/>
  <c r="A5" i="33"/>
  <c r="M73" i="31"/>
  <c r="S83" i="29" s="1"/>
  <c r="M72" i="31"/>
  <c r="S82" i="29" s="1"/>
  <c r="M71" i="31"/>
  <c r="S81" i="29" s="1"/>
  <c r="M70" i="31"/>
  <c r="S80" i="29" s="1"/>
  <c r="M69" i="31"/>
  <c r="S79" i="29" s="1"/>
  <c r="M68" i="31"/>
  <c r="S78" i="29" s="1"/>
  <c r="M67" i="31"/>
  <c r="S77" i="29" s="1"/>
  <c r="M66" i="31"/>
  <c r="S76" i="29" s="1"/>
  <c r="M65" i="31"/>
  <c r="S75" i="29" s="1"/>
  <c r="M64" i="31"/>
  <c r="S74" i="29" s="1"/>
  <c r="M63" i="31"/>
  <c r="S73" i="29" s="1"/>
  <c r="M62" i="31"/>
  <c r="S72" i="29" s="1"/>
  <c r="M61" i="31"/>
  <c r="S71" i="29" s="1"/>
  <c r="M60" i="31"/>
  <c r="S70" i="29" s="1"/>
  <c r="M59" i="31"/>
  <c r="S69" i="29" s="1"/>
  <c r="M58" i="31"/>
  <c r="S68" i="29" s="1"/>
  <c r="M57" i="31"/>
  <c r="S67" i="29" s="1"/>
  <c r="M56" i="31"/>
  <c r="S66" i="29" s="1"/>
  <c r="M55" i="31"/>
  <c r="S65" i="29" s="1"/>
  <c r="M54" i="31"/>
  <c r="S64" i="29" s="1"/>
  <c r="M53" i="31"/>
  <c r="S63" i="29" s="1"/>
  <c r="M52" i="31"/>
  <c r="S62" i="29" s="1"/>
  <c r="M51" i="31"/>
  <c r="S61" i="29" s="1"/>
  <c r="M50" i="31"/>
  <c r="S60" i="29" s="1"/>
  <c r="M49" i="31"/>
  <c r="S59" i="29" s="1"/>
  <c r="M48" i="31"/>
  <c r="S58" i="29" s="1"/>
  <c r="M47" i="31"/>
  <c r="S57" i="29" s="1"/>
  <c r="M46" i="31"/>
  <c r="S56" i="29" s="1"/>
  <c r="M45" i="31"/>
  <c r="S55" i="29" s="1"/>
  <c r="M44" i="31"/>
  <c r="S54" i="29" s="1"/>
  <c r="M43" i="31"/>
  <c r="S53" i="29" s="1"/>
  <c r="M42" i="31"/>
  <c r="S52" i="29" s="1"/>
  <c r="M41" i="31"/>
  <c r="S51" i="29" s="1"/>
  <c r="M40" i="31"/>
  <c r="S50" i="29" s="1"/>
  <c r="M39" i="31"/>
  <c r="S49" i="29" s="1"/>
  <c r="M38" i="31"/>
  <c r="S48" i="29" s="1"/>
  <c r="M37" i="31"/>
  <c r="S47" i="29" s="1"/>
  <c r="M36" i="31"/>
  <c r="S46" i="29" s="1"/>
  <c r="M35" i="31"/>
  <c r="S45" i="29" s="1"/>
  <c r="M34" i="31"/>
  <c r="S44" i="29" s="1"/>
  <c r="M33" i="31"/>
  <c r="S43" i="29" s="1"/>
  <c r="M32" i="31"/>
  <c r="S42" i="29" s="1"/>
  <c r="M31" i="31"/>
  <c r="S41" i="29" s="1"/>
  <c r="M30" i="31"/>
  <c r="S40" i="29" s="1"/>
  <c r="M29" i="31"/>
  <c r="S39" i="29" s="1"/>
  <c r="M28" i="31"/>
  <c r="S38" i="29" s="1"/>
  <c r="M27" i="31"/>
  <c r="S37" i="29" s="1"/>
  <c r="M26" i="31"/>
  <c r="S36" i="29" s="1"/>
  <c r="M25" i="31"/>
  <c r="S35" i="29" s="1"/>
  <c r="M24" i="31"/>
  <c r="S34" i="29" s="1"/>
  <c r="M23" i="31"/>
  <c r="S33" i="29" s="1"/>
  <c r="M22" i="31"/>
  <c r="S32" i="29" s="1"/>
  <c r="M21" i="31"/>
  <c r="S31" i="29" s="1"/>
  <c r="M20" i="31"/>
  <c r="S30" i="29" s="1"/>
  <c r="M19" i="31"/>
  <c r="M18" i="31"/>
  <c r="M17" i="31"/>
  <c r="M16" i="31"/>
  <c r="M14" i="31"/>
  <c r="C24" i="29" s="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S29" i="29" l="1"/>
  <c r="S24" i="29"/>
  <c r="S26" i="29"/>
  <c r="S27" i="29"/>
  <c r="S28" i="29"/>
  <c r="S25" i="29"/>
  <c r="J73" i="31"/>
  <c r="J72" i="31"/>
  <c r="J71" i="31"/>
  <c r="J70" i="31"/>
  <c r="J69" i="31"/>
  <c r="J68" i="31"/>
  <c r="J67" i="31"/>
  <c r="J66" i="31"/>
  <c r="J65" i="31"/>
  <c r="J64" i="31"/>
  <c r="J63" i="31"/>
  <c r="J62" i="31"/>
  <c r="J61" i="31"/>
  <c r="J60" i="31"/>
  <c r="J59" i="31"/>
  <c r="J58" i="31"/>
  <c r="J57" i="31"/>
  <c r="J56" i="31"/>
  <c r="J55" i="31"/>
  <c r="J54" i="31"/>
  <c r="J53" i="31"/>
  <c r="J52" i="31"/>
  <c r="J51" i="31"/>
  <c r="J50" i="31"/>
  <c r="J49" i="31"/>
  <c r="J48" i="31"/>
  <c r="J47" i="31"/>
  <c r="J46"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R19" i="31" s="1"/>
  <c r="J18" i="31"/>
  <c r="R18" i="31" s="1"/>
  <c r="J17" i="31"/>
  <c r="Q17" i="31" s="1"/>
  <c r="J16" i="31"/>
  <c r="Q16" i="31" s="1"/>
  <c r="J15" i="31"/>
  <c r="Q15" i="31" s="1"/>
  <c r="J14" i="31"/>
  <c r="Q14" i="31" s="1"/>
  <c r="R27" i="31" l="1"/>
  <c r="Q27" i="31"/>
  <c r="R35" i="31"/>
  <c r="Q35" i="31"/>
  <c r="Q43" i="31"/>
  <c r="R43" i="31"/>
  <c r="Q51" i="31"/>
  <c r="R51" i="31"/>
  <c r="Q59" i="31"/>
  <c r="R59" i="31"/>
  <c r="R67" i="31"/>
  <c r="Q67" i="31"/>
  <c r="R20" i="31"/>
  <c r="Q20" i="31"/>
  <c r="R24" i="31"/>
  <c r="Q24" i="31"/>
  <c r="R28" i="31"/>
  <c r="Q28" i="31"/>
  <c r="R32" i="31"/>
  <c r="Q32" i="31"/>
  <c r="R36" i="31"/>
  <c r="Q36" i="31"/>
  <c r="R40" i="31"/>
  <c r="Q40" i="31"/>
  <c r="R44" i="31"/>
  <c r="Q44" i="31"/>
  <c r="R48" i="31"/>
  <c r="Q48" i="31"/>
  <c r="R52" i="31"/>
  <c r="Q52" i="31"/>
  <c r="R56" i="31"/>
  <c r="Q56" i="31"/>
  <c r="R60" i="31"/>
  <c r="Q60" i="31"/>
  <c r="R64" i="31"/>
  <c r="Q64" i="31"/>
  <c r="R68" i="31"/>
  <c r="Q68" i="31"/>
  <c r="R72" i="31"/>
  <c r="Q72" i="31"/>
  <c r="R16" i="31"/>
  <c r="Q22" i="31"/>
  <c r="R22" i="31"/>
  <c r="R26" i="31"/>
  <c r="Q26" i="31"/>
  <c r="Q30" i="31"/>
  <c r="R30" i="31"/>
  <c r="R34" i="31"/>
  <c r="Q34" i="31"/>
  <c r="Q38" i="31"/>
  <c r="R38" i="31"/>
  <c r="R42" i="31"/>
  <c r="Q42" i="31"/>
  <c r="Q46" i="31"/>
  <c r="R46" i="31"/>
  <c r="R50" i="31"/>
  <c r="Q50" i="31"/>
  <c r="Q54" i="31"/>
  <c r="R54" i="31"/>
  <c r="R58" i="31"/>
  <c r="Q58" i="31"/>
  <c r="Q62" i="31"/>
  <c r="R62" i="31"/>
  <c r="R66" i="31"/>
  <c r="Q66" i="31"/>
  <c r="R23" i="31"/>
  <c r="Q23" i="31"/>
  <c r="R31" i="31"/>
  <c r="Q31" i="31"/>
  <c r="R39" i="31"/>
  <c r="Q39" i="31"/>
  <c r="R47" i="31"/>
  <c r="Q47" i="31"/>
  <c r="R55" i="31"/>
  <c r="Q55" i="31"/>
  <c r="R63" i="31"/>
  <c r="Q63" i="31"/>
  <c r="Q71" i="31"/>
  <c r="R71" i="31"/>
  <c r="Q21" i="31"/>
  <c r="R21" i="31"/>
  <c r="Q25" i="31"/>
  <c r="R25" i="31"/>
  <c r="Q29" i="31"/>
  <c r="R29" i="31"/>
  <c r="Q33" i="31"/>
  <c r="R33" i="31"/>
  <c r="Q37" i="31"/>
  <c r="R37" i="31"/>
  <c r="Q41" i="31"/>
  <c r="R41" i="31"/>
  <c r="Q45" i="31"/>
  <c r="R45" i="31"/>
  <c r="Q49" i="31"/>
  <c r="R49" i="31"/>
  <c r="Q53" i="31"/>
  <c r="R53" i="31"/>
  <c r="Q57" i="31"/>
  <c r="R57" i="31"/>
  <c r="Q61" i="31"/>
  <c r="R61" i="31"/>
  <c r="Q65" i="31"/>
  <c r="R65" i="31"/>
  <c r="Q69" i="31"/>
  <c r="R69" i="31"/>
  <c r="R73" i="31"/>
  <c r="Q73" i="31"/>
  <c r="R17" i="31"/>
  <c r="Q70" i="31"/>
  <c r="R70" i="31"/>
  <c r="Q19" i="31"/>
  <c r="U4" i="31" s="1"/>
  <c r="R14" i="31"/>
  <c r="Q18" i="31"/>
  <c r="R15" i="31"/>
  <c r="Y3" i="31"/>
  <c r="U3" i="31"/>
  <c r="E14" i="32"/>
  <c r="C14" i="32"/>
  <c r="Q83" i="29"/>
  <c r="P83" i="29"/>
  <c r="Q82" i="29"/>
  <c r="P82" i="29"/>
  <c r="Q81" i="29"/>
  <c r="P81" i="29"/>
  <c r="Q80" i="29"/>
  <c r="P80" i="29"/>
  <c r="Q79" i="29"/>
  <c r="P79" i="29"/>
  <c r="Q78" i="29"/>
  <c r="P78" i="29"/>
  <c r="Q77" i="29"/>
  <c r="P77" i="29"/>
  <c r="Q76" i="29"/>
  <c r="P76" i="29"/>
  <c r="Q75" i="29"/>
  <c r="P75" i="29"/>
  <c r="Q74" i="29"/>
  <c r="P74" i="29"/>
  <c r="Q73" i="29"/>
  <c r="P73" i="29"/>
  <c r="Q72" i="29"/>
  <c r="P72" i="29"/>
  <c r="Q71" i="29"/>
  <c r="P71" i="29"/>
  <c r="Q70" i="29"/>
  <c r="P70" i="29"/>
  <c r="Q69" i="29"/>
  <c r="P69" i="29"/>
  <c r="Q68" i="29"/>
  <c r="P68" i="29"/>
  <c r="Q67" i="29"/>
  <c r="P67" i="29"/>
  <c r="Q66" i="29"/>
  <c r="P66" i="29"/>
  <c r="Q65" i="29"/>
  <c r="P65" i="29"/>
  <c r="Q64" i="29"/>
  <c r="P64" i="29"/>
  <c r="Q63" i="29"/>
  <c r="P63" i="29"/>
  <c r="Q62" i="29"/>
  <c r="P62" i="29"/>
  <c r="Q61" i="29"/>
  <c r="P61" i="29"/>
  <c r="Q60" i="29"/>
  <c r="P60" i="29"/>
  <c r="Q59" i="29"/>
  <c r="P59" i="29"/>
  <c r="Q58" i="29"/>
  <c r="P58" i="29"/>
  <c r="Q57" i="29"/>
  <c r="P57" i="29"/>
  <c r="Q56" i="29"/>
  <c r="P56" i="29"/>
  <c r="Q55" i="29"/>
  <c r="P55" i="29"/>
  <c r="Q54" i="29"/>
  <c r="P54" i="29"/>
  <c r="Q53" i="29"/>
  <c r="P53" i="29"/>
  <c r="Q52" i="29"/>
  <c r="P52" i="29"/>
  <c r="Q51" i="29"/>
  <c r="P51" i="29"/>
  <c r="Q50" i="29"/>
  <c r="P50" i="29"/>
  <c r="Q49" i="29"/>
  <c r="P49" i="29"/>
  <c r="Q48" i="29"/>
  <c r="P48" i="29"/>
  <c r="Q47" i="29"/>
  <c r="P47" i="29"/>
  <c r="Q46" i="29"/>
  <c r="P46" i="29"/>
  <c r="Q45" i="29"/>
  <c r="P45" i="29"/>
  <c r="Q44" i="29"/>
  <c r="P44" i="29"/>
  <c r="Q43" i="29"/>
  <c r="P43" i="29"/>
  <c r="Q42" i="29"/>
  <c r="P42" i="29"/>
  <c r="Q41" i="29"/>
  <c r="P41" i="29"/>
  <c r="Q40" i="29"/>
  <c r="P40" i="29"/>
  <c r="Q39" i="29"/>
  <c r="P39" i="29"/>
  <c r="Q38" i="29"/>
  <c r="P38" i="29"/>
  <c r="Q37" i="29"/>
  <c r="P37" i="29"/>
  <c r="Q36" i="29"/>
  <c r="P36" i="29"/>
  <c r="Q35" i="29"/>
  <c r="P35" i="29"/>
  <c r="Q34" i="29"/>
  <c r="P34" i="29"/>
  <c r="Q33" i="29"/>
  <c r="P33" i="29"/>
  <c r="Q32" i="29"/>
  <c r="P32" i="29"/>
  <c r="Q31" i="29"/>
  <c r="P31" i="29"/>
  <c r="Q30" i="29"/>
  <c r="P30" i="29"/>
  <c r="Q29" i="29"/>
  <c r="P29" i="29"/>
  <c r="Q28" i="29"/>
  <c r="P28" i="29"/>
  <c r="Q27" i="29"/>
  <c r="P27" i="29"/>
  <c r="Q26" i="29"/>
  <c r="P26" i="29"/>
  <c r="Q25" i="29"/>
  <c r="P25" i="29"/>
  <c r="Q24" i="29"/>
  <c r="P24" i="29"/>
  <c r="Q11" i="29"/>
  <c r="Q10" i="29"/>
  <c r="AB6" i="29" s="1"/>
  <c r="Q9" i="29"/>
  <c r="Z6" i="29" s="1"/>
  <c r="Q8" i="29"/>
  <c r="AD6" i="29" s="1"/>
  <c r="Q6" i="29"/>
  <c r="P5" i="29"/>
  <c r="V6" i="29" s="1"/>
  <c r="A82" i="29"/>
  <c r="Y4" i="31" l="1"/>
  <c r="W3" i="31"/>
  <c r="Y2" i="31"/>
  <c r="W2" i="31"/>
  <c r="Y6" i="31"/>
  <c r="G15" i="32" s="1"/>
  <c r="U6" i="31"/>
  <c r="C15" i="32" s="1"/>
  <c r="W4" i="31"/>
  <c r="E17" i="35" s="1"/>
  <c r="F17" i="35" s="1"/>
  <c r="U2" i="31"/>
  <c r="C11" i="32" s="1"/>
  <c r="W6" i="31"/>
  <c r="E15" i="32" s="1"/>
  <c r="E11" i="32"/>
  <c r="I14" i="32"/>
  <c r="C31" i="32" s="1"/>
  <c r="E31" i="32" s="1"/>
  <c r="G14" i="32"/>
  <c r="E17" i="33"/>
  <c r="F17" i="33" s="1"/>
  <c r="X6" i="29"/>
  <c r="A29" i="29"/>
  <c r="A61" i="29"/>
  <c r="A33" i="29"/>
  <c r="A45" i="29"/>
  <c r="A49" i="29"/>
  <c r="A37" i="29"/>
  <c r="A53" i="29"/>
  <c r="A25" i="29"/>
  <c r="A41" i="29"/>
  <c r="A57" i="29"/>
  <c r="E18" i="35"/>
  <c r="F18" i="35" s="1"/>
  <c r="G13" i="32"/>
  <c r="C12" i="32"/>
  <c r="E16" i="34"/>
  <c r="F16" i="34" s="1"/>
  <c r="E17" i="34"/>
  <c r="F17" i="34" s="1"/>
  <c r="E12" i="32"/>
  <c r="E18" i="34"/>
  <c r="F18" i="34" s="1"/>
  <c r="G12" i="32"/>
  <c r="C13" i="32"/>
  <c r="E16" i="35"/>
  <c r="F16" i="35" s="1"/>
  <c r="AA3" i="31"/>
  <c r="I12" i="32" s="1"/>
  <c r="C29" i="32" s="1"/>
  <c r="E29" i="32" s="1"/>
  <c r="A65" i="29"/>
  <c r="A69" i="29"/>
  <c r="A73" i="29"/>
  <c r="A77" i="29"/>
  <c r="A81" i="29"/>
  <c r="A24" i="29"/>
  <c r="A28" i="29"/>
  <c r="A32" i="29"/>
  <c r="A36" i="29"/>
  <c r="A40" i="29"/>
  <c r="A44" i="29"/>
  <c r="A48" i="29"/>
  <c r="A52" i="29"/>
  <c r="A56" i="29"/>
  <c r="A60" i="29"/>
  <c r="A64" i="29"/>
  <c r="A68" i="29"/>
  <c r="A72" i="29"/>
  <c r="A76" i="29"/>
  <c r="A80" i="29"/>
  <c r="A27" i="29"/>
  <c r="A31" i="29"/>
  <c r="A35" i="29"/>
  <c r="A39" i="29"/>
  <c r="A43" i="29"/>
  <c r="A47" i="29"/>
  <c r="A51" i="29"/>
  <c r="A55" i="29"/>
  <c r="A59" i="29"/>
  <c r="A63" i="29"/>
  <c r="A67" i="29"/>
  <c r="A71" i="29"/>
  <c r="A75" i="29"/>
  <c r="A79" i="29"/>
  <c r="A83" i="29"/>
  <c r="A26" i="29"/>
  <c r="A30" i="29"/>
  <c r="A34" i="29"/>
  <c r="A38" i="29"/>
  <c r="A42" i="29"/>
  <c r="A46" i="29"/>
  <c r="A50" i="29"/>
  <c r="A54" i="29"/>
  <c r="A58" i="29"/>
  <c r="A62" i="29"/>
  <c r="A66" i="29"/>
  <c r="A70" i="29"/>
  <c r="A74" i="29"/>
  <c r="A78" i="29"/>
  <c r="AA2" i="31" l="1"/>
  <c r="I11" i="32" s="1"/>
  <c r="G11" i="32"/>
  <c r="G16" i="32" s="1"/>
  <c r="E18" i="33"/>
  <c r="F18" i="33" s="1"/>
  <c r="E16" i="33"/>
  <c r="F16" i="33" s="1"/>
  <c r="F19" i="33" s="1"/>
  <c r="D9" i="33" s="1"/>
  <c r="Y7" i="31"/>
  <c r="E13" i="32"/>
  <c r="AA4" i="31"/>
  <c r="I13" i="32" s="1"/>
  <c r="C30" i="32" s="1"/>
  <c r="E30" i="32" s="1"/>
  <c r="AA6" i="31"/>
  <c r="I15" i="32" s="1"/>
  <c r="C32" i="32" s="1"/>
  <c r="E32" i="32" s="1"/>
  <c r="W7" i="31"/>
  <c r="U7" i="31"/>
  <c r="E16" i="32"/>
  <c r="C16" i="32"/>
  <c r="F19" i="35"/>
  <c r="D9" i="35" s="1"/>
  <c r="C28" i="32"/>
  <c r="E28" i="32" s="1"/>
  <c r="F19" i="34"/>
  <c r="D9" i="34" s="1"/>
  <c r="I16" i="32" l="1"/>
  <c r="C33" i="32" s="1"/>
  <c r="E33" i="32" s="1"/>
  <c r="C23" i="32" s="1"/>
  <c r="AA7" i="31"/>
</calcChain>
</file>

<file path=xl/sharedStrings.xml><?xml version="1.0" encoding="utf-8"?>
<sst xmlns="http://schemas.openxmlformats.org/spreadsheetml/2006/main" count="805" uniqueCount="312">
  <si>
    <t>学校名</t>
    <rPh sb="0" eb="3">
      <t>ガッコウメイ</t>
    </rPh>
    <phoneticPr fontId="2"/>
  </si>
  <si>
    <t>年</t>
    <rPh sb="0" eb="1">
      <t>ネン</t>
    </rPh>
    <phoneticPr fontId="5"/>
  </si>
  <si>
    <t>月</t>
    <rPh sb="0" eb="1">
      <t>ツキ</t>
    </rPh>
    <phoneticPr fontId="5"/>
  </si>
  <si>
    <t>日</t>
    <rPh sb="0" eb="1">
      <t>ヒ</t>
    </rPh>
    <phoneticPr fontId="5"/>
  </si>
  <si>
    <t>学校名</t>
    <rPh sb="0" eb="3">
      <t>ガッコウメイ</t>
    </rPh>
    <phoneticPr fontId="5"/>
  </si>
  <si>
    <t>氏　名</t>
    <rPh sb="0" eb="1">
      <t>シ</t>
    </rPh>
    <rPh sb="2" eb="3">
      <t>メイ</t>
    </rPh>
    <phoneticPr fontId="5"/>
  </si>
  <si>
    <t>学　年</t>
    <rPh sb="0" eb="1">
      <t>ガク</t>
    </rPh>
    <rPh sb="2" eb="3">
      <t>トシ</t>
    </rPh>
    <phoneticPr fontId="5"/>
  </si>
  <si>
    <t>選手</t>
    <rPh sb="0" eb="2">
      <t>センシュ</t>
    </rPh>
    <phoneticPr fontId="5"/>
  </si>
  <si>
    <t>補欠</t>
    <rPh sb="0" eb="2">
      <t>ホケツ</t>
    </rPh>
    <phoneticPr fontId="5"/>
  </si>
  <si>
    <t>補助員</t>
    <rPh sb="0" eb="3">
      <t>ホジョイン</t>
    </rPh>
    <phoneticPr fontId="5"/>
  </si>
  <si>
    <t>奈良朱雀</t>
    <rPh sb="0" eb="2">
      <t>ナラ</t>
    </rPh>
    <rPh sb="2" eb="4">
      <t>スザク</t>
    </rPh>
    <phoneticPr fontId="1"/>
  </si>
  <si>
    <t>奈良</t>
    <rPh sb="0" eb="2">
      <t>ナラ</t>
    </rPh>
    <phoneticPr fontId="1"/>
  </si>
  <si>
    <t>西の京</t>
    <rPh sb="0" eb="1">
      <t>ニシ</t>
    </rPh>
    <rPh sb="2" eb="3">
      <t>キョウ</t>
    </rPh>
    <phoneticPr fontId="1"/>
  </si>
  <si>
    <t>平城</t>
    <rPh sb="0" eb="2">
      <t>ヘイジョウ</t>
    </rPh>
    <phoneticPr fontId="1"/>
  </si>
  <si>
    <t>登美ケ丘</t>
    <rPh sb="0" eb="4">
      <t>トミガオカ</t>
    </rPh>
    <phoneticPr fontId="1"/>
  </si>
  <si>
    <t>生駒</t>
    <rPh sb="0" eb="2">
      <t>イコマ</t>
    </rPh>
    <phoneticPr fontId="1"/>
  </si>
  <si>
    <t>奈良北</t>
    <rPh sb="0" eb="2">
      <t>ナラ</t>
    </rPh>
    <rPh sb="2" eb="3">
      <t>キタ</t>
    </rPh>
    <phoneticPr fontId="1"/>
  </si>
  <si>
    <t>郡山</t>
    <rPh sb="0" eb="2">
      <t>コオリヤマ</t>
    </rPh>
    <phoneticPr fontId="1"/>
  </si>
  <si>
    <t>法隆寺国際</t>
    <rPh sb="0" eb="3">
      <t>ホウリュウジ</t>
    </rPh>
    <rPh sb="3" eb="5">
      <t>コクサイ</t>
    </rPh>
    <phoneticPr fontId="1"/>
  </si>
  <si>
    <t>西和清陵</t>
    <rPh sb="0" eb="4">
      <t>セイワセイリョウ</t>
    </rPh>
    <phoneticPr fontId="1"/>
  </si>
  <si>
    <t>添上</t>
    <rPh sb="0" eb="2">
      <t>ソエカミ</t>
    </rPh>
    <phoneticPr fontId="1"/>
  </si>
  <si>
    <t>二階堂</t>
    <rPh sb="0" eb="3">
      <t>ニカイドウ</t>
    </rPh>
    <phoneticPr fontId="1"/>
  </si>
  <si>
    <t>山辺</t>
    <rPh sb="0" eb="2">
      <t>ヤマベ</t>
    </rPh>
    <phoneticPr fontId="1"/>
  </si>
  <si>
    <t>磯城野</t>
    <rPh sb="0" eb="2">
      <t>シキ</t>
    </rPh>
    <rPh sb="2" eb="3">
      <t>ノ</t>
    </rPh>
    <phoneticPr fontId="1"/>
  </si>
  <si>
    <t>畝傍</t>
    <rPh sb="0" eb="2">
      <t>ウネビ</t>
    </rPh>
    <phoneticPr fontId="1"/>
  </si>
  <si>
    <t>橿原</t>
    <rPh sb="0" eb="2">
      <t>カシハラ</t>
    </rPh>
    <phoneticPr fontId="1"/>
  </si>
  <si>
    <t>高取国際</t>
    <rPh sb="0" eb="2">
      <t>タカトリ</t>
    </rPh>
    <rPh sb="2" eb="4">
      <t>コクサイ</t>
    </rPh>
    <phoneticPr fontId="1"/>
  </si>
  <si>
    <t>奈良情報商業</t>
    <rPh sb="0" eb="2">
      <t>ナラ</t>
    </rPh>
    <rPh sb="2" eb="4">
      <t>ジョウホウ</t>
    </rPh>
    <rPh sb="4" eb="6">
      <t>ショウギョウ</t>
    </rPh>
    <phoneticPr fontId="1"/>
  </si>
  <si>
    <t>桜井</t>
    <rPh sb="0" eb="2">
      <t>サクライ</t>
    </rPh>
    <phoneticPr fontId="1"/>
  </si>
  <si>
    <t>榛生昇陽</t>
    <rPh sb="0" eb="1">
      <t>シン</t>
    </rPh>
    <rPh sb="1" eb="2">
      <t>セイ</t>
    </rPh>
    <rPh sb="2" eb="3">
      <t>ショウ</t>
    </rPh>
    <rPh sb="3" eb="4">
      <t>ヨウ</t>
    </rPh>
    <phoneticPr fontId="1"/>
  </si>
  <si>
    <t>王寺工業</t>
    <rPh sb="0" eb="2">
      <t>オウジ</t>
    </rPh>
    <rPh sb="2" eb="4">
      <t>コウギョウ</t>
    </rPh>
    <phoneticPr fontId="1"/>
  </si>
  <si>
    <t>大和広陵</t>
    <rPh sb="0" eb="2">
      <t>ヤマト</t>
    </rPh>
    <rPh sb="2" eb="4">
      <t>コウリョウ</t>
    </rPh>
    <phoneticPr fontId="1"/>
  </si>
  <si>
    <t>香芝</t>
    <rPh sb="0" eb="2">
      <t>カシバ</t>
    </rPh>
    <phoneticPr fontId="1"/>
  </si>
  <si>
    <t>高田</t>
    <rPh sb="0" eb="2">
      <t>タカダ</t>
    </rPh>
    <phoneticPr fontId="1"/>
  </si>
  <si>
    <t>大淀</t>
    <rPh sb="0" eb="2">
      <t>オオヨド</t>
    </rPh>
    <phoneticPr fontId="1"/>
  </si>
  <si>
    <t>五條</t>
    <rPh sb="0" eb="2">
      <t>ゴジョウ</t>
    </rPh>
    <phoneticPr fontId="1"/>
  </si>
  <si>
    <t>十津川</t>
    <rPh sb="0" eb="3">
      <t>トツカワ</t>
    </rPh>
    <phoneticPr fontId="1"/>
  </si>
  <si>
    <t>大和中央</t>
    <rPh sb="0" eb="2">
      <t>ヤマト</t>
    </rPh>
    <rPh sb="2" eb="4">
      <t>チュウオウ</t>
    </rPh>
    <phoneticPr fontId="1"/>
  </si>
  <si>
    <t>一条</t>
    <rPh sb="0" eb="2">
      <t>イチジョウ</t>
    </rPh>
    <phoneticPr fontId="1"/>
  </si>
  <si>
    <t>高田商業</t>
    <rPh sb="0" eb="2">
      <t>タカダ</t>
    </rPh>
    <rPh sb="2" eb="4">
      <t>ショウギョウ</t>
    </rPh>
    <phoneticPr fontId="1"/>
  </si>
  <si>
    <t>奈良育英</t>
    <rPh sb="0" eb="2">
      <t>ナラ</t>
    </rPh>
    <rPh sb="2" eb="4">
      <t>イクエイ</t>
    </rPh>
    <phoneticPr fontId="1"/>
  </si>
  <si>
    <t>帝塚山</t>
    <rPh sb="0" eb="3">
      <t>テヅカヤマ</t>
    </rPh>
    <phoneticPr fontId="1"/>
  </si>
  <si>
    <t>天理</t>
    <rPh sb="0" eb="2">
      <t>テンリ</t>
    </rPh>
    <phoneticPr fontId="1"/>
  </si>
  <si>
    <t>天理Ⅱ部</t>
    <rPh sb="0" eb="2">
      <t>テンリ</t>
    </rPh>
    <rPh sb="3" eb="4">
      <t>ブ</t>
    </rPh>
    <phoneticPr fontId="1"/>
  </si>
  <si>
    <t>奈良女子</t>
    <rPh sb="0" eb="2">
      <t>ナラ</t>
    </rPh>
    <rPh sb="2" eb="4">
      <t>ジョシ</t>
    </rPh>
    <phoneticPr fontId="1"/>
  </si>
  <si>
    <t>東大寺学園</t>
    <rPh sb="0" eb="3">
      <t>トウダイジ</t>
    </rPh>
    <rPh sb="3" eb="5">
      <t>ガクエン</t>
    </rPh>
    <phoneticPr fontId="1"/>
  </si>
  <si>
    <t>関西中央</t>
    <rPh sb="0" eb="2">
      <t>カンサイ</t>
    </rPh>
    <rPh sb="2" eb="4">
      <t>チュウオウ</t>
    </rPh>
    <phoneticPr fontId="1"/>
  </si>
  <si>
    <t>橿原学院</t>
    <rPh sb="0" eb="2">
      <t>カシハラ</t>
    </rPh>
    <rPh sb="2" eb="4">
      <t>ガクイン</t>
    </rPh>
    <phoneticPr fontId="1"/>
  </si>
  <si>
    <t>奈良文化</t>
    <rPh sb="0" eb="2">
      <t>ナラ</t>
    </rPh>
    <rPh sb="2" eb="4">
      <t>ブンカ</t>
    </rPh>
    <phoneticPr fontId="1"/>
  </si>
  <si>
    <t>奈良学園</t>
    <rPh sb="0" eb="2">
      <t>ナラ</t>
    </rPh>
    <rPh sb="2" eb="4">
      <t>ガクエン</t>
    </rPh>
    <phoneticPr fontId="1"/>
  </si>
  <si>
    <t>奈良学園登美ヶ丘</t>
    <rPh sb="0" eb="8">
      <t>ナラガクエントミガオカ</t>
    </rPh>
    <phoneticPr fontId="1"/>
  </si>
  <si>
    <t>育英西</t>
    <rPh sb="0" eb="2">
      <t>イクエイ</t>
    </rPh>
    <rPh sb="2" eb="3">
      <t>ニシ</t>
    </rPh>
    <phoneticPr fontId="1"/>
  </si>
  <si>
    <t>西大和学園</t>
    <rPh sb="0" eb="3">
      <t>ニシヤマト</t>
    </rPh>
    <rPh sb="3" eb="5">
      <t>ガクエン</t>
    </rPh>
    <phoneticPr fontId="1"/>
  </si>
  <si>
    <t>天理教校学園</t>
    <rPh sb="0" eb="6">
      <t>テンリキョウコウガクエン</t>
    </rPh>
    <phoneticPr fontId="1"/>
  </si>
  <si>
    <t>番号</t>
    <rPh sb="0" eb="2">
      <t>バンゴウ</t>
    </rPh>
    <phoneticPr fontId="2"/>
  </si>
  <si>
    <t>種別</t>
    <rPh sb="0" eb="2">
      <t>シュベツ</t>
    </rPh>
    <phoneticPr fontId="2"/>
  </si>
  <si>
    <t>選手</t>
    <rPh sb="0" eb="2">
      <t>センシュ</t>
    </rPh>
    <phoneticPr fontId="2"/>
  </si>
  <si>
    <t>マネージャー</t>
    <phoneticPr fontId="2"/>
  </si>
  <si>
    <t>教員・職員</t>
    <rPh sb="0" eb="2">
      <t>キョウイン</t>
    </rPh>
    <rPh sb="3" eb="5">
      <t>ショクイン</t>
    </rPh>
    <phoneticPr fontId="2"/>
  </si>
  <si>
    <t>大和高田市立</t>
    <rPh sb="0" eb="4">
      <t>ヤマトタカダ</t>
    </rPh>
    <rPh sb="4" eb="6">
      <t>シリツ</t>
    </rPh>
    <phoneticPr fontId="2"/>
  </si>
  <si>
    <t>奈良県立</t>
    <rPh sb="0" eb="4">
      <t>ナラケンリツ</t>
    </rPh>
    <phoneticPr fontId="2"/>
  </si>
  <si>
    <t>区分</t>
    <rPh sb="0" eb="2">
      <t>クブン</t>
    </rPh>
    <phoneticPr fontId="2"/>
  </si>
  <si>
    <t>校種</t>
    <rPh sb="0" eb="2">
      <t>コウシュ</t>
    </rPh>
    <phoneticPr fontId="2"/>
  </si>
  <si>
    <t>高等学校</t>
    <rPh sb="0" eb="2">
      <t>コウトウ</t>
    </rPh>
    <rPh sb="2" eb="4">
      <t>ガッコウ</t>
    </rPh>
    <phoneticPr fontId="2"/>
  </si>
  <si>
    <t>中等教育学校</t>
    <rPh sb="0" eb="2">
      <t>チュウトウ</t>
    </rPh>
    <rPh sb="2" eb="4">
      <t>キョウイク</t>
    </rPh>
    <rPh sb="4" eb="6">
      <t>ガッコウ</t>
    </rPh>
    <phoneticPr fontId="2"/>
  </si>
  <si>
    <t>女子</t>
    <rPh sb="0" eb="2">
      <t>ジョシ</t>
    </rPh>
    <phoneticPr fontId="2"/>
  </si>
  <si>
    <t>男子</t>
    <rPh sb="0" eb="2">
      <t>ダンシ</t>
    </rPh>
    <phoneticPr fontId="2"/>
  </si>
  <si>
    <t>教員・職員</t>
    <rPh sb="0" eb="2">
      <t>キョウイン</t>
    </rPh>
    <rPh sb="3" eb="5">
      <t>ショクイン</t>
    </rPh>
    <phoneticPr fontId="5"/>
  </si>
  <si>
    <t>名</t>
    <rPh sb="0" eb="1">
      <t>メイ</t>
    </rPh>
    <phoneticPr fontId="5"/>
  </si>
  <si>
    <t>大宇陀</t>
    <rPh sb="0" eb="3">
      <t>オオウダ</t>
    </rPh>
    <phoneticPr fontId="2"/>
  </si>
  <si>
    <t>国立</t>
    <rPh sb="0" eb="2">
      <t>コクリツ</t>
    </rPh>
    <phoneticPr fontId="2"/>
  </si>
  <si>
    <t>選手（正選手）</t>
    <rPh sb="0" eb="2">
      <t>センシュ</t>
    </rPh>
    <rPh sb="3" eb="4">
      <t>セイ</t>
    </rPh>
    <rPh sb="4" eb="6">
      <t>センシュ</t>
    </rPh>
    <phoneticPr fontId="5"/>
  </si>
  <si>
    <t>智辯学園</t>
    <rPh sb="0" eb="1">
      <t>チ</t>
    </rPh>
    <rPh sb="1" eb="2">
      <t>ベン</t>
    </rPh>
    <rPh sb="2" eb="4">
      <t>ガクエン</t>
    </rPh>
    <phoneticPr fontId="2"/>
  </si>
  <si>
    <t>請　求　書</t>
    <rPh sb="0" eb="1">
      <t>ショウ</t>
    </rPh>
    <rPh sb="2" eb="3">
      <t>モトム</t>
    </rPh>
    <rPh sb="4" eb="5">
      <t>ショ</t>
    </rPh>
    <phoneticPr fontId="2"/>
  </si>
  <si>
    <t>下記の通りご請求申し上げます。</t>
    <rPh sb="0" eb="2">
      <t>カキ</t>
    </rPh>
    <rPh sb="3" eb="4">
      <t>トオ</t>
    </rPh>
    <rPh sb="6" eb="8">
      <t>セイキュウ</t>
    </rPh>
    <rPh sb="8" eb="9">
      <t>モウ</t>
    </rPh>
    <rPh sb="10" eb="11">
      <t>ア</t>
    </rPh>
    <phoneticPr fontId="2"/>
  </si>
  <si>
    <t>人数</t>
    <rPh sb="0" eb="2">
      <t>ニンズウ</t>
    </rPh>
    <phoneticPr fontId="2"/>
  </si>
  <si>
    <t>金額</t>
    <rPh sb="0" eb="2">
      <t>キンガク</t>
    </rPh>
    <phoneticPr fontId="2"/>
  </si>
  <si>
    <t>合計</t>
    <rPh sb="0" eb="2">
      <t>ゴウケイ</t>
    </rPh>
    <phoneticPr fontId="2"/>
  </si>
  <si>
    <t>登録費</t>
    <rPh sb="0" eb="3">
      <t>トウロクヒ</t>
    </rPh>
    <phoneticPr fontId="2"/>
  </si>
  <si>
    <t>備考</t>
    <rPh sb="0" eb="2">
      <t>ビコウ</t>
    </rPh>
    <phoneticPr fontId="2"/>
  </si>
  <si>
    <t>奈良県高等学校体育連盟バレーボール専門部</t>
    <rPh sb="0" eb="3">
      <t>ナラケン</t>
    </rPh>
    <rPh sb="3" eb="5">
      <t>コウトウ</t>
    </rPh>
    <rPh sb="5" eb="7">
      <t>ガッコウ</t>
    </rPh>
    <rPh sb="7" eb="9">
      <t>タイイク</t>
    </rPh>
    <rPh sb="9" eb="11">
      <t>レンメイ</t>
    </rPh>
    <rPh sb="17" eb="20">
      <t>センモンブ</t>
    </rPh>
    <phoneticPr fontId="2"/>
  </si>
  <si>
    <t>発行日</t>
    <rPh sb="0" eb="3">
      <t>ハッコウビ</t>
    </rPh>
    <phoneticPr fontId="2"/>
  </si>
  <si>
    <t>【請求明細】</t>
    <rPh sb="1" eb="3">
      <t>セイキュウ</t>
    </rPh>
    <rPh sb="3" eb="5">
      <t>メイサイ</t>
    </rPh>
    <phoneticPr fontId="2"/>
  </si>
  <si>
    <t>【明細】</t>
    <rPh sb="1" eb="3">
      <t>メイサイ</t>
    </rPh>
    <phoneticPr fontId="2"/>
  </si>
  <si>
    <t>この領収書は各校顧問が申込者に個別に発行する領収書の
根拠書類となりますので、大切に保管して下さい。</t>
    <rPh sb="2" eb="5">
      <t>リョウシュウショ</t>
    </rPh>
    <rPh sb="6" eb="8">
      <t>カクコウ</t>
    </rPh>
    <rPh sb="8" eb="10">
      <t>コモン</t>
    </rPh>
    <rPh sb="11" eb="14">
      <t>モウシコミシャ</t>
    </rPh>
    <rPh sb="15" eb="17">
      <t>コベツ</t>
    </rPh>
    <rPh sb="18" eb="20">
      <t>ハッコウ</t>
    </rPh>
    <rPh sb="22" eb="25">
      <t>リョウシュウショ</t>
    </rPh>
    <rPh sb="27" eb="29">
      <t>コンキョ</t>
    </rPh>
    <rPh sb="29" eb="31">
      <t>ショルイ</t>
    </rPh>
    <rPh sb="39" eb="41">
      <t>タイセツ</t>
    </rPh>
    <rPh sb="42" eb="44">
      <t>ホカン</t>
    </rPh>
    <rPh sb="46" eb="47">
      <t>クダ</t>
    </rPh>
    <phoneticPr fontId="2"/>
  </si>
  <si>
    <t>奈良女子大学附属</t>
    <rPh sb="0" eb="2">
      <t>ナラ</t>
    </rPh>
    <rPh sb="2" eb="4">
      <t>ジョシ</t>
    </rPh>
    <rPh sb="4" eb="5">
      <t>ダイ</t>
    </rPh>
    <rPh sb="5" eb="6">
      <t>ガク</t>
    </rPh>
    <rPh sb="6" eb="7">
      <t>フ</t>
    </rPh>
    <rPh sb="7" eb="8">
      <t>ゾク</t>
    </rPh>
    <phoneticPr fontId="1"/>
  </si>
  <si>
    <t>奈良大学附属</t>
    <rPh sb="0" eb="2">
      <t>ナラ</t>
    </rPh>
    <rPh sb="2" eb="3">
      <t>ダイ</t>
    </rPh>
    <rPh sb="3" eb="4">
      <t>ガク</t>
    </rPh>
    <rPh sb="4" eb="6">
      <t>フゾク</t>
    </rPh>
    <phoneticPr fontId="1"/>
  </si>
  <si>
    <t>下記の金額を正に領収致しました。</t>
    <rPh sb="0" eb="2">
      <t>カキ</t>
    </rPh>
    <rPh sb="3" eb="5">
      <t>キンガク</t>
    </rPh>
    <rPh sb="6" eb="7">
      <t>マサ</t>
    </rPh>
    <rPh sb="8" eb="10">
      <t>リョウシュウ</t>
    </rPh>
    <rPh sb="10" eb="11">
      <t>イタ</t>
    </rPh>
    <phoneticPr fontId="2"/>
  </si>
  <si>
    <t>マネージャー</t>
  </si>
  <si>
    <t>新人大会</t>
    <rPh sb="0" eb="2">
      <t>シンジン</t>
    </rPh>
    <rPh sb="2" eb="4">
      <t>タイカイ</t>
    </rPh>
    <phoneticPr fontId="2"/>
  </si>
  <si>
    <t>男女共通</t>
    <rPh sb="0" eb="2">
      <t>ダンジョ</t>
    </rPh>
    <rPh sb="2" eb="4">
      <t>キョウツウ</t>
    </rPh>
    <phoneticPr fontId="2"/>
  </si>
  <si>
    <t>試合（コート）に出場しなかった（エントリーの有無は問わない）</t>
    <rPh sb="0" eb="2">
      <t>シアイ</t>
    </rPh>
    <rPh sb="8" eb="10">
      <t>シュツジョウ</t>
    </rPh>
    <rPh sb="22" eb="24">
      <t>ウム</t>
    </rPh>
    <rPh sb="25" eb="26">
      <t>ト</t>
    </rPh>
    <phoneticPr fontId="2"/>
  </si>
  <si>
    <t>試合会場に来ていた（応援を含む）</t>
    <rPh sb="0" eb="2">
      <t>シアイ</t>
    </rPh>
    <rPh sb="2" eb="4">
      <t>カイジョウ</t>
    </rPh>
    <rPh sb="5" eb="6">
      <t>キ</t>
    </rPh>
    <rPh sb="10" eb="12">
      <t>オウエン</t>
    </rPh>
    <rPh sb="13" eb="14">
      <t>フク</t>
    </rPh>
    <phoneticPr fontId="2"/>
  </si>
  <si>
    <t>試合会場に来ていない</t>
    <rPh sb="0" eb="2">
      <t>シアイ</t>
    </rPh>
    <rPh sb="2" eb="4">
      <t>カイジョウ</t>
    </rPh>
    <rPh sb="5" eb="6">
      <t>キ</t>
    </rPh>
    <phoneticPr fontId="2"/>
  </si>
  <si>
    <t>マネージャーとして参加した</t>
    <rPh sb="9" eb="11">
      <t>サンカ</t>
    </rPh>
    <phoneticPr fontId="2"/>
  </si>
  <si>
    <t>選手として試合（コート）に出場した（コートに立てば出場とする）</t>
    <rPh sb="0" eb="2">
      <t>センシュ</t>
    </rPh>
    <rPh sb="5" eb="7">
      <t>シアイ</t>
    </rPh>
    <rPh sb="13" eb="15">
      <t>シュツジョウ</t>
    </rPh>
    <rPh sb="22" eb="23">
      <t>タ</t>
    </rPh>
    <rPh sb="25" eb="27">
      <t>シュツジョウ</t>
    </rPh>
    <phoneticPr fontId="2"/>
  </si>
  <si>
    <t>引率責任者・監督・コーチとして参加した</t>
    <rPh sb="0" eb="2">
      <t>インソツ</t>
    </rPh>
    <rPh sb="2" eb="4">
      <t>セキニン</t>
    </rPh>
    <rPh sb="4" eb="5">
      <t>シャ</t>
    </rPh>
    <rPh sb="6" eb="8">
      <t>カントク</t>
    </rPh>
    <rPh sb="15" eb="17">
      <t>サンカ</t>
    </rPh>
    <phoneticPr fontId="2"/>
  </si>
  <si>
    <t>移動日・抽選会その他大会関連行事に参加した</t>
    <rPh sb="0" eb="3">
      <t>イドウビ</t>
    </rPh>
    <rPh sb="4" eb="7">
      <t>チュウセンカイ</t>
    </rPh>
    <rPh sb="9" eb="10">
      <t>タ</t>
    </rPh>
    <rPh sb="10" eb="12">
      <t>タイカイ</t>
    </rPh>
    <rPh sb="12" eb="14">
      <t>カンレン</t>
    </rPh>
    <rPh sb="14" eb="16">
      <t>ギョウジ</t>
    </rPh>
    <rPh sb="17" eb="19">
      <t>サンカ</t>
    </rPh>
    <phoneticPr fontId="2"/>
  </si>
  <si>
    <t>教員職員</t>
    <rPh sb="0" eb="2">
      <t>キョウイン</t>
    </rPh>
    <rPh sb="2" eb="4">
      <t>ショクイン</t>
    </rPh>
    <phoneticPr fontId="5"/>
  </si>
  <si>
    <t>選　　手</t>
    <rPh sb="0" eb="1">
      <t>セン</t>
    </rPh>
    <rPh sb="3" eb="4">
      <t>テ</t>
    </rPh>
    <phoneticPr fontId="5"/>
  </si>
  <si>
    <t>いずれかに○印</t>
    <rPh sb="6" eb="7">
      <t>シルシ</t>
    </rPh>
    <phoneticPr fontId="2"/>
  </si>
  <si>
    <t>登録生徒等</t>
    <rPh sb="0" eb="2">
      <t>トウロク</t>
    </rPh>
    <rPh sb="2" eb="4">
      <t>セイト</t>
    </rPh>
    <rPh sb="4" eb="5">
      <t>トウ</t>
    </rPh>
    <phoneticPr fontId="2"/>
  </si>
  <si>
    <t>領　　収　　書</t>
    <rPh sb="0" eb="1">
      <t>リョウ</t>
    </rPh>
    <rPh sb="3" eb="4">
      <t>オサム</t>
    </rPh>
    <rPh sb="6" eb="7">
      <t>ショ</t>
    </rPh>
    <phoneticPr fontId="2"/>
  </si>
  <si>
    <t>領収書番号</t>
    <rPh sb="0" eb="3">
      <t>リョウシュウショ</t>
    </rPh>
    <rPh sb="3" eb="5">
      <t>バンゴウ</t>
    </rPh>
    <phoneticPr fontId="2"/>
  </si>
  <si>
    <t>各校顧問は、自チーム競技終了後すみやかに提出をお願いします</t>
    <rPh sb="24" eb="25">
      <t>ネガ</t>
    </rPh>
    <phoneticPr fontId="2"/>
  </si>
  <si>
    <t>学校コード↑</t>
    <rPh sb="0" eb="2">
      <t>ガッコウ</t>
    </rPh>
    <phoneticPr fontId="2"/>
  </si>
  <si>
    <r>
      <t>※送付先：情報管理部・登録制度専用アドレス→　</t>
    </r>
    <r>
      <rPr>
        <b/>
        <sz val="11"/>
        <rFont val="ＭＳ Ｐゴシック"/>
        <family val="3"/>
        <charset val="128"/>
      </rPr>
      <t>hoken@narakenkoutairenvolleyball.net</t>
    </r>
    <rPh sb="1" eb="4">
      <t>ソウフサキ</t>
    </rPh>
    <rPh sb="5" eb="7">
      <t>ジョウホウ</t>
    </rPh>
    <rPh sb="7" eb="10">
      <t>カンリブ</t>
    </rPh>
    <rPh sb="11" eb="13">
      <t>トウロク</t>
    </rPh>
    <rPh sb="13" eb="15">
      <t>セイド</t>
    </rPh>
    <rPh sb="15" eb="17">
      <t>センヨウ</t>
    </rPh>
    <phoneticPr fontId="2"/>
  </si>
  <si>
    <t>ﾏﾈｰｼﾞｬｰ</t>
    <phoneticPr fontId="5"/>
  </si>
  <si>
    <t>男女コード↑</t>
    <rPh sb="0" eb="2">
      <t>ダンジョ</t>
    </rPh>
    <phoneticPr fontId="2"/>
  </si>
  <si>
    <t>↓</t>
    <phoneticPr fontId="2"/>
  </si>
  <si>
    <t>こちらの記号を各日下欄に記入してください</t>
    <rPh sb="4" eb="6">
      <t>キゴウ</t>
    </rPh>
    <rPh sb="7" eb="9">
      <t>カクジツ</t>
    </rPh>
    <rPh sb="9" eb="10">
      <t>シタ</t>
    </rPh>
    <rPh sb="10" eb="11">
      <t>ラン</t>
    </rPh>
    <rPh sb="12" eb="14">
      <t>キニュウ</t>
    </rPh>
    <phoneticPr fontId="2"/>
  </si>
  <si>
    <t>Ｐ</t>
    <phoneticPr fontId="2"/>
  </si>
  <si>
    <t>Ｒ</t>
    <phoneticPr fontId="2"/>
  </si>
  <si>
    <t>Ｇ</t>
    <phoneticPr fontId="2"/>
  </si>
  <si>
    <t>Ｓ</t>
    <phoneticPr fontId="2"/>
  </si>
  <si>
    <t>Ｍ</t>
    <phoneticPr fontId="2"/>
  </si>
  <si>
    <t>Ｃ</t>
    <phoneticPr fontId="2"/>
  </si>
  <si>
    <t>Ｔ</t>
    <phoneticPr fontId="2"/>
  </si>
  <si>
    <t>Ｘ</t>
    <phoneticPr fontId="2"/>
  </si>
  <si>
    <r>
      <rPr>
        <b/>
        <sz val="12"/>
        <rFont val="ＭＳ Ｐゴシック"/>
        <family val="3"/>
        <charset val="128"/>
      </rPr>
      <t xml:space="preserve">活動の内容
</t>
    </r>
    <r>
      <rPr>
        <b/>
        <sz val="9"/>
        <rFont val="ＭＳ Ｐゴシック"/>
        <family val="3"/>
        <charset val="128"/>
      </rPr>
      <t>上欄の記号（Ｐ・Ｇ・Ｓ等）を記入</t>
    </r>
    <rPh sb="0" eb="2">
      <t>カツドウ</t>
    </rPh>
    <rPh sb="3" eb="5">
      <t>ナイヨウ</t>
    </rPh>
    <rPh sb="6" eb="7">
      <t>ウエ</t>
    </rPh>
    <rPh sb="7" eb="8">
      <t>ラン</t>
    </rPh>
    <rPh sb="9" eb="11">
      <t>キゴウ</t>
    </rPh>
    <rPh sb="17" eb="18">
      <t>トウ</t>
    </rPh>
    <rPh sb="20" eb="22">
      <t>キニュウ</t>
    </rPh>
    <phoneticPr fontId="2"/>
  </si>
  <si>
    <t>選　　手
延べ日数</t>
    <phoneticPr fontId="2"/>
  </si>
  <si>
    <t>選手以外
延べ日数</t>
    <phoneticPr fontId="2"/>
  </si>
  <si>
    <t>マネージャー</t>
    <phoneticPr fontId="2"/>
  </si>
  <si>
    <t>大会登録経費
　支払い用</t>
    <rPh sb="0" eb="2">
      <t>タイカイ</t>
    </rPh>
    <rPh sb="2" eb="4">
      <t>トウロク</t>
    </rPh>
    <rPh sb="4" eb="6">
      <t>ケイヒ</t>
    </rPh>
    <rPh sb="8" eb="10">
      <t>シハラ</t>
    </rPh>
    <rPh sb="11" eb="12">
      <t>ヨウ</t>
    </rPh>
    <phoneticPr fontId="5"/>
  </si>
  <si>
    <t>生徒（教員・職員）は、本表を使用し大会登録経費とともに担当顧問へ提出してください</t>
    <rPh sb="0" eb="2">
      <t>セイト</t>
    </rPh>
    <rPh sb="3" eb="5">
      <t>キョウイン</t>
    </rPh>
    <rPh sb="6" eb="8">
      <t>ショクイン</t>
    </rPh>
    <rPh sb="11" eb="12">
      <t>ホン</t>
    </rPh>
    <rPh sb="12" eb="13">
      <t>ヒョウ</t>
    </rPh>
    <rPh sb="14" eb="16">
      <t>シヨウ</t>
    </rPh>
    <rPh sb="17" eb="19">
      <t>タイカイ</t>
    </rPh>
    <rPh sb="19" eb="21">
      <t>トウロク</t>
    </rPh>
    <rPh sb="21" eb="23">
      <t>ケイヒ</t>
    </rPh>
    <rPh sb="27" eb="29">
      <t>タントウ</t>
    </rPh>
    <rPh sb="29" eb="31">
      <t>コモン</t>
    </rPh>
    <rPh sb="32" eb="34">
      <t>テイシュツ</t>
    </rPh>
    <phoneticPr fontId="5"/>
  </si>
  <si>
    <t>担当顧問は本表下部の領収書を登録生徒（教員・職員）に発行してください</t>
    <rPh sb="0" eb="2">
      <t>タントウ</t>
    </rPh>
    <rPh sb="2" eb="4">
      <t>コモン</t>
    </rPh>
    <rPh sb="5" eb="6">
      <t>ホン</t>
    </rPh>
    <rPh sb="6" eb="7">
      <t>ヒョウ</t>
    </rPh>
    <rPh sb="7" eb="9">
      <t>カブ</t>
    </rPh>
    <rPh sb="10" eb="13">
      <t>リョウシュウショ</t>
    </rPh>
    <rPh sb="14" eb="16">
      <t>トウロク</t>
    </rPh>
    <rPh sb="16" eb="18">
      <t>セイト</t>
    </rPh>
    <rPh sb="19" eb="21">
      <t>キョウイン</t>
    </rPh>
    <rPh sb="22" eb="24">
      <t>ショクイン</t>
    </rPh>
    <rPh sb="26" eb="28">
      <t>ハッコウ</t>
    </rPh>
    <phoneticPr fontId="5"/>
  </si>
  <si>
    <r>
      <t>各生徒　→　</t>
    </r>
    <r>
      <rPr>
        <sz val="11"/>
        <rFont val="ＭＳ Ｐゴシック"/>
        <family val="3"/>
        <charset val="128"/>
      </rPr>
      <t>担当顧問　</t>
    </r>
    <rPh sb="0" eb="1">
      <t>カク</t>
    </rPh>
    <rPh sb="1" eb="3">
      <t>セイト</t>
    </rPh>
    <rPh sb="6" eb="8">
      <t>タントウ</t>
    </rPh>
    <rPh sb="8" eb="10">
      <t>コモン</t>
    </rPh>
    <phoneticPr fontId="5"/>
  </si>
  <si>
    <t>種目名</t>
    <rPh sb="0" eb="2">
      <t>シュモク</t>
    </rPh>
    <rPh sb="2" eb="3">
      <t>メイ</t>
    </rPh>
    <phoneticPr fontId="5"/>
  </si>
  <si>
    <t>（男子・女子）　                                様（顧問）</t>
    <rPh sb="1" eb="3">
      <t>ダンシ</t>
    </rPh>
    <rPh sb="4" eb="6">
      <t>ジョシ</t>
    </rPh>
    <rPh sb="40" eb="41">
      <t>サマ</t>
    </rPh>
    <rPh sb="42" eb="44">
      <t>コモン</t>
    </rPh>
    <phoneticPr fontId="5"/>
  </si>
  <si>
    <t>令和２年度奈良県高等学校体育連盟</t>
    <rPh sb="0" eb="2">
      <t>レイワ</t>
    </rPh>
    <rPh sb="3" eb="5">
      <t>ネンド</t>
    </rPh>
    <rPh sb="5" eb="8">
      <t>ナラケン</t>
    </rPh>
    <rPh sb="8" eb="10">
      <t>コウトウ</t>
    </rPh>
    <rPh sb="10" eb="12">
      <t>ガッコウ</t>
    </rPh>
    <rPh sb="12" eb="14">
      <t>タイイク</t>
    </rPh>
    <rPh sb="14" eb="16">
      <t>レンメイ</t>
    </rPh>
    <phoneticPr fontId="5"/>
  </si>
  <si>
    <t>大会登録用紙</t>
    <rPh sb="0" eb="2">
      <t>タイカイ</t>
    </rPh>
    <rPh sb="2" eb="4">
      <t>トウロク</t>
    </rPh>
    <rPh sb="4" eb="6">
      <t>ヨウシ</t>
    </rPh>
    <phoneticPr fontId="5"/>
  </si>
  <si>
    <t>申　　　込　　　日</t>
    <rPh sb="0" eb="1">
      <t>サル</t>
    </rPh>
    <rPh sb="4" eb="5">
      <t>コミ</t>
    </rPh>
    <rPh sb="8" eb="9">
      <t>ヒ</t>
    </rPh>
    <phoneticPr fontId="5"/>
  </si>
  <si>
    <t>○　で　囲　む</t>
    <rPh sb="4" eb="5">
      <t>カコ</t>
    </rPh>
    <phoneticPr fontId="5"/>
  </si>
  <si>
    <t xml:space="preserve"> 選　手　　・　　ﾏﾈｰｼﾞｬｰ　　・　　教員・職員</t>
    <rPh sb="1" eb="2">
      <t>セン</t>
    </rPh>
    <rPh sb="3" eb="4">
      <t>テ</t>
    </rPh>
    <rPh sb="21" eb="23">
      <t>キョウイン</t>
    </rPh>
    <rPh sb="24" eb="26">
      <t>ショクイン</t>
    </rPh>
    <phoneticPr fontId="5"/>
  </si>
  <si>
    <t>学　　　　　　　年</t>
    <rPh sb="0" eb="1">
      <t>ガク</t>
    </rPh>
    <rPh sb="8" eb="9">
      <t>トシ</t>
    </rPh>
    <phoneticPr fontId="5"/>
  </si>
  <si>
    <t>　　　　　年　（申込時の学年）</t>
    <rPh sb="5" eb="6">
      <t>ネン</t>
    </rPh>
    <rPh sb="8" eb="10">
      <t>モウシコミ</t>
    </rPh>
    <rPh sb="10" eb="11">
      <t>ジ</t>
    </rPh>
    <rPh sb="12" eb="14">
      <t>ガクネン</t>
    </rPh>
    <phoneticPr fontId="5"/>
  </si>
  <si>
    <t>氏　　　　　　　名</t>
    <rPh sb="0" eb="1">
      <t>シ</t>
    </rPh>
    <rPh sb="8" eb="9">
      <t>メイ</t>
    </rPh>
    <phoneticPr fontId="5"/>
  </si>
  <si>
    <t>大会登録経費</t>
    <rPh sb="0" eb="2">
      <t>タイカイ</t>
    </rPh>
    <rPh sb="2" eb="4">
      <t>トウロク</t>
    </rPh>
    <rPh sb="4" eb="6">
      <t>ケイヒ</t>
    </rPh>
    <phoneticPr fontId="5"/>
  </si>
  <si>
    <t>５００円　　　　　　　　</t>
    <rPh sb="3" eb="4">
      <t>エン</t>
    </rPh>
    <phoneticPr fontId="5"/>
  </si>
  <si>
    <t>※教員・職員とは･･･監督・外部監督・コーチ・外部指導者等を含む</t>
    <rPh sb="1" eb="3">
      <t>キョウイン</t>
    </rPh>
    <rPh sb="4" eb="6">
      <t>ショクイン</t>
    </rPh>
    <rPh sb="11" eb="13">
      <t>カントク</t>
    </rPh>
    <rPh sb="14" eb="16">
      <t>ガイブ</t>
    </rPh>
    <rPh sb="16" eb="18">
      <t>カントク</t>
    </rPh>
    <rPh sb="23" eb="25">
      <t>ガイブ</t>
    </rPh>
    <rPh sb="25" eb="28">
      <t>シドウシャ</t>
    </rPh>
    <rPh sb="28" eb="29">
      <t>トウ</t>
    </rPh>
    <rPh sb="30" eb="31">
      <t>フク</t>
    </rPh>
    <phoneticPr fontId="5"/>
  </si>
  <si>
    <t>担当顧問記入欄（申込者は記入不要）</t>
    <rPh sb="0" eb="2">
      <t>タントウ</t>
    </rPh>
    <rPh sb="2" eb="4">
      <t>コモン</t>
    </rPh>
    <rPh sb="4" eb="7">
      <t>キニュウラン</t>
    </rPh>
    <rPh sb="8" eb="11">
      <t>モウシコミシャ</t>
    </rPh>
    <rPh sb="12" eb="14">
      <t>キニュウ</t>
    </rPh>
    <rPh sb="14" eb="16">
      <t>フヨウ</t>
    </rPh>
    <phoneticPr fontId="5"/>
  </si>
  <si>
    <t>申　 込　 区　分</t>
    <rPh sb="0" eb="1">
      <t>サル</t>
    </rPh>
    <rPh sb="3" eb="4">
      <t>コミ</t>
    </rPh>
    <rPh sb="6" eb="7">
      <t>ク</t>
    </rPh>
    <rPh sb="8" eb="9">
      <t>ブン</t>
    </rPh>
    <phoneticPr fontId="5"/>
  </si>
  <si>
    <t>新２・３・４年生</t>
    <rPh sb="0" eb="1">
      <t>シン</t>
    </rPh>
    <rPh sb="6" eb="8">
      <t>ネンセイ</t>
    </rPh>
    <phoneticPr fontId="5"/>
  </si>
  <si>
    <t>新入部員</t>
    <rPh sb="0" eb="2">
      <t>シンニュウ</t>
    </rPh>
    <rPh sb="2" eb="4">
      <t>ブイン</t>
    </rPh>
    <phoneticPr fontId="5"/>
  </si>
  <si>
    <t>中途加入部員</t>
    <rPh sb="0" eb="2">
      <t>チュウト</t>
    </rPh>
    <rPh sb="2" eb="4">
      <t>カニュウ</t>
    </rPh>
    <rPh sb="4" eb="6">
      <t>ブイン</t>
    </rPh>
    <phoneticPr fontId="5"/>
  </si>
  <si>
    <t>【 ○ 印 で 囲 む 】</t>
    <rPh sb="4" eb="5">
      <t>シルシ</t>
    </rPh>
    <rPh sb="8" eb="9">
      <t>カコ</t>
    </rPh>
    <phoneticPr fontId="5"/>
  </si>
  <si>
    <r>
      <t>担当</t>
    </r>
    <r>
      <rPr>
        <sz val="11"/>
        <rFont val="ＭＳ Ｐゴシック"/>
        <family val="3"/>
        <charset val="128"/>
      </rPr>
      <t>顧問　→　申込者</t>
    </r>
    <rPh sb="0" eb="2">
      <t>タントウ</t>
    </rPh>
    <rPh sb="2" eb="4">
      <t>コモン</t>
    </rPh>
    <rPh sb="7" eb="10">
      <t>モウシコミシャ</t>
    </rPh>
    <phoneticPr fontId="5"/>
  </si>
  <si>
    <t>領　　収　　書</t>
    <rPh sb="0" eb="1">
      <t>リョウ</t>
    </rPh>
    <rPh sb="3" eb="4">
      <t>オサム</t>
    </rPh>
    <rPh sb="6" eb="7">
      <t>ショ</t>
    </rPh>
    <phoneticPr fontId="5"/>
  </si>
  <si>
    <t>様</t>
    <rPh sb="0" eb="1">
      <t>サマ</t>
    </rPh>
    <phoneticPr fontId="5"/>
  </si>
  <si>
    <t>￥　　　５００－</t>
    <phoneticPr fontId="5"/>
  </si>
  <si>
    <t>ただし、大会登録経費として</t>
    <rPh sb="4" eb="6">
      <t>タイカイ</t>
    </rPh>
    <rPh sb="6" eb="8">
      <t>トウロク</t>
    </rPh>
    <rPh sb="8" eb="10">
      <t>ケイヒ</t>
    </rPh>
    <phoneticPr fontId="5"/>
  </si>
  <si>
    <t>部</t>
    <rPh sb="0" eb="1">
      <t>ブ</t>
    </rPh>
    <phoneticPr fontId="5"/>
  </si>
  <si>
    <t>顧　問</t>
    <rPh sb="0" eb="1">
      <t>カエリミ</t>
    </rPh>
    <rPh sb="2" eb="3">
      <t>トイ</t>
    </rPh>
    <phoneticPr fontId="5"/>
  </si>
  <si>
    <t>印</t>
    <rPh sb="0" eb="1">
      <t>イン</t>
    </rPh>
    <phoneticPr fontId="5"/>
  </si>
  <si>
    <t>Ｃ　表</t>
    <rPh sb="2" eb="3">
      <t>ヒョウ</t>
    </rPh>
    <phoneticPr fontId="5"/>
  </si>
  <si>
    <t>バレーボール</t>
    <phoneticPr fontId="5"/>
  </si>
  <si>
    <t>部専門委員長 様</t>
    <rPh sb="0" eb="1">
      <t>ブ</t>
    </rPh>
    <rPh sb="1" eb="3">
      <t>センモン</t>
    </rPh>
    <rPh sb="3" eb="6">
      <t>イインチョウ</t>
    </rPh>
    <rPh sb="7" eb="8">
      <t>サマ</t>
    </rPh>
    <phoneticPr fontId="5"/>
  </si>
  <si>
    <t>申込校</t>
    <rPh sb="0" eb="1">
      <t>モウ</t>
    </rPh>
    <rPh sb="1" eb="2">
      <t>コ</t>
    </rPh>
    <rPh sb="2" eb="3">
      <t>コウ</t>
    </rPh>
    <phoneticPr fontId="5"/>
  </si>
  <si>
    <t>担当顧問 氏名</t>
    <rPh sb="0" eb="2">
      <t>タントウ</t>
    </rPh>
    <rPh sb="2" eb="4">
      <t>コモン</t>
    </rPh>
    <rPh sb="5" eb="7">
      <t>シメイ</t>
    </rPh>
    <phoneticPr fontId="5"/>
  </si>
  <si>
    <t>選手・マネージャー・
教員職員　から選択</t>
    <rPh sb="0" eb="2">
      <t>センシュ</t>
    </rPh>
    <rPh sb="11" eb="13">
      <t>キョウイン</t>
    </rPh>
    <rPh sb="13" eb="15">
      <t>ショクイン</t>
    </rPh>
    <rPh sb="18" eb="20">
      <t>センタク</t>
    </rPh>
    <phoneticPr fontId="2"/>
  </si>
  <si>
    <t>男子・女子
男女共通　から選択</t>
    <rPh sb="0" eb="2">
      <t>ダンシ</t>
    </rPh>
    <rPh sb="3" eb="5">
      <t>ジョシ</t>
    </rPh>
    <rPh sb="6" eb="8">
      <t>ダンジョ</t>
    </rPh>
    <rPh sb="8" eb="10">
      <t>キョウツウ</t>
    </rPh>
    <rPh sb="13" eb="15">
      <t>センタク</t>
    </rPh>
    <phoneticPr fontId="2"/>
  </si>
  <si>
    <t>登録の日付</t>
    <rPh sb="0" eb="2">
      <t>トウロク</t>
    </rPh>
    <rPh sb="3" eb="5">
      <t>ヒヅケ</t>
    </rPh>
    <phoneticPr fontId="2"/>
  </si>
  <si>
    <t>記入例…
2020/3/1</t>
    <rPh sb="0" eb="2">
      <t>キニュウ</t>
    </rPh>
    <rPh sb="2" eb="3">
      <t>レイ</t>
    </rPh>
    <phoneticPr fontId="2"/>
  </si>
  <si>
    <t>他専門部への異動(転部）</t>
    <rPh sb="0" eb="1">
      <t>ホカ</t>
    </rPh>
    <rPh sb="1" eb="3">
      <t>センモン</t>
    </rPh>
    <rPh sb="3" eb="4">
      <t>ブ</t>
    </rPh>
    <rPh sb="6" eb="8">
      <t>イドウ</t>
    </rPh>
    <rPh sb="9" eb="11">
      <t>テンブ</t>
    </rPh>
    <phoneticPr fontId="2"/>
  </si>
  <si>
    <t>他専門部からの異動（転入部）</t>
    <rPh sb="0" eb="1">
      <t>タ</t>
    </rPh>
    <rPh sb="1" eb="4">
      <t>センモンブ</t>
    </rPh>
    <rPh sb="7" eb="9">
      <t>イドウ</t>
    </rPh>
    <rPh sb="10" eb="12">
      <t>テンニュウ</t>
    </rPh>
    <rPh sb="12" eb="13">
      <t>ブ</t>
    </rPh>
    <phoneticPr fontId="2"/>
  </si>
  <si>
    <t>抹消(退部）</t>
    <rPh sb="0" eb="2">
      <t>マッショウ</t>
    </rPh>
    <rPh sb="3" eb="5">
      <t>タイブ</t>
    </rPh>
    <phoneticPr fontId="2"/>
  </si>
  <si>
    <t>氏名の訂正（もしくは変更）</t>
    <rPh sb="0" eb="2">
      <t>シメイ</t>
    </rPh>
    <rPh sb="3" eb="5">
      <t>テイセイ</t>
    </rPh>
    <rPh sb="10" eb="12">
      <t>ヘンコウ</t>
    </rPh>
    <phoneticPr fontId="2"/>
  </si>
  <si>
    <t>区分の変更（もしくは訂正）</t>
    <rPh sb="0" eb="2">
      <t>クブン</t>
    </rPh>
    <rPh sb="3" eb="5">
      <t>ヘンコウ</t>
    </rPh>
    <rPh sb="10" eb="12">
      <t>テイセイ</t>
    </rPh>
    <phoneticPr fontId="2"/>
  </si>
  <si>
    <t>登録内容の変更・抹消
(氏名・区分・カテゴリー）</t>
    <rPh sb="0" eb="2">
      <t>トウロク</t>
    </rPh>
    <rPh sb="2" eb="4">
      <t>ナイヨウ</t>
    </rPh>
    <rPh sb="5" eb="7">
      <t>ヘンコウ</t>
    </rPh>
    <rPh sb="8" eb="10">
      <t>マッショウ</t>
    </rPh>
    <rPh sb="12" eb="14">
      <t>シメイ</t>
    </rPh>
    <rPh sb="15" eb="17">
      <t>クブン</t>
    </rPh>
    <phoneticPr fontId="2"/>
  </si>
  <si>
    <t>合計</t>
    <rPh sb="0" eb="2">
      <t>ゴウケイ</t>
    </rPh>
    <phoneticPr fontId="5"/>
  </si>
  <si>
    <t>合計</t>
    <rPh sb="0" eb="2">
      <t>ゴウケイ</t>
    </rPh>
    <phoneticPr fontId="2"/>
  </si>
  <si>
    <t>所属カテゴリー</t>
    <rPh sb="0" eb="2">
      <t>ショゾク</t>
    </rPh>
    <phoneticPr fontId="2"/>
  </si>
  <si>
    <t>期日</t>
    <rPh sb="0" eb="2">
      <t>キジツ</t>
    </rPh>
    <phoneticPr fontId="2"/>
  </si>
  <si>
    <t>Ⅰ</t>
    <phoneticPr fontId="2"/>
  </si>
  <si>
    <t>Ⅱ</t>
    <phoneticPr fontId="2"/>
  </si>
  <si>
    <t>Ⅲ</t>
    <phoneticPr fontId="2"/>
  </si>
  <si>
    <t>登録開始</t>
    <rPh sb="0" eb="2">
      <t>トウロク</t>
    </rPh>
    <rPh sb="2" eb="4">
      <t>カイシ</t>
    </rPh>
    <phoneticPr fontId="2"/>
  </si>
  <si>
    <t>提出日（更新日）</t>
    <rPh sb="0" eb="2">
      <t>テイシュツ</t>
    </rPh>
    <rPh sb="2" eb="3">
      <t>ビ</t>
    </rPh>
    <rPh sb="4" eb="7">
      <t>コウシンビ</t>
    </rPh>
    <phoneticPr fontId="2"/>
  </si>
  <si>
    <t>各校顧問は、一覧表に必要事項を記入のうえ提出をお願いします。※ファイル名は学校名(男女）がわかるように自由につけてください。
☆送付先：情報管理部・登録制度専用アドレス→　hoken@narakenkoutairenvolleyball.net</t>
    <rPh sb="6" eb="9">
      <t>イチランヒョウ</t>
    </rPh>
    <rPh sb="10" eb="12">
      <t>ヒツヨウ</t>
    </rPh>
    <rPh sb="12" eb="14">
      <t>ジコウ</t>
    </rPh>
    <rPh sb="15" eb="17">
      <t>キニュウ</t>
    </rPh>
    <rPh sb="24" eb="25">
      <t>ネガ</t>
    </rPh>
    <rPh sb="35" eb="36">
      <t>メイ</t>
    </rPh>
    <rPh sb="37" eb="40">
      <t>ガッコウメイ</t>
    </rPh>
    <rPh sb="41" eb="43">
      <t>ダンジョ</t>
    </rPh>
    <rPh sb="51" eb="53">
      <t>ジユウ</t>
    </rPh>
    <phoneticPr fontId="2"/>
  </si>
  <si>
    <t>バレーボール</t>
    <phoneticPr fontId="2"/>
  </si>
  <si>
    <t>合計数</t>
    <rPh sb="0" eb="3">
      <t>ゴウケイスウ</t>
    </rPh>
    <phoneticPr fontId="2"/>
  </si>
  <si>
    <t>コード</t>
    <phoneticPr fontId="2"/>
  </si>
  <si>
    <t>奈良県高等学校体育連盟主催大会参加者登録制度に基づく
令和２年度　大会登録経費として</t>
    <rPh sb="0" eb="3">
      <t>ナラケン</t>
    </rPh>
    <rPh sb="3" eb="5">
      <t>コウトウ</t>
    </rPh>
    <rPh sb="5" eb="7">
      <t>ガッコウ</t>
    </rPh>
    <rPh sb="7" eb="9">
      <t>タイイク</t>
    </rPh>
    <rPh sb="9" eb="11">
      <t>レンメイ</t>
    </rPh>
    <rPh sb="11" eb="13">
      <t>シュサイ</t>
    </rPh>
    <rPh sb="13" eb="15">
      <t>タイカイ</t>
    </rPh>
    <rPh sb="15" eb="18">
      <t>サンカシャ</t>
    </rPh>
    <rPh sb="18" eb="20">
      <t>トウロク</t>
    </rPh>
    <rPh sb="20" eb="22">
      <t>セイド</t>
    </rPh>
    <rPh sb="23" eb="24">
      <t>モト</t>
    </rPh>
    <rPh sb="27" eb="29">
      <t>レイワ</t>
    </rPh>
    <rPh sb="30" eb="32">
      <t>ネンド</t>
    </rPh>
    <rPh sb="33" eb="35">
      <t>タイカイ</t>
    </rPh>
    <rPh sb="35" eb="37">
      <t>トウロク</t>
    </rPh>
    <rPh sb="37" eb="39">
      <t>ケイヒ</t>
    </rPh>
    <phoneticPr fontId="2"/>
  </si>
  <si>
    <t>02-</t>
    <phoneticPr fontId="2"/>
  </si>
  <si>
    <r>
      <t>令 和 ２ 年 ５ 月 １４ 日</t>
    </r>
    <r>
      <rPr>
        <sz val="12"/>
        <color theme="0"/>
        <rFont val="ＭＳ 明朝"/>
        <family val="1"/>
        <charset val="128"/>
      </rPr>
      <t>。</t>
    </r>
    <rPh sb="0" eb="1">
      <t>レイ</t>
    </rPh>
    <rPh sb="2" eb="3">
      <t>ワ</t>
    </rPh>
    <rPh sb="6" eb="7">
      <t>ネン</t>
    </rPh>
    <rPh sb="10" eb="11">
      <t>ガツ</t>
    </rPh>
    <rPh sb="15" eb="16">
      <t>ニチ</t>
    </rPh>
    <phoneticPr fontId="2"/>
  </si>
  <si>
    <t>※専門部印および領収書番号なきものは無効</t>
    <rPh sb="1" eb="3">
      <t>センモン</t>
    </rPh>
    <rPh sb="3" eb="4">
      <t>ブ</t>
    </rPh>
    <rPh sb="4" eb="5">
      <t>イン</t>
    </rPh>
    <rPh sb="8" eb="11">
      <t>リョウシュウショ</t>
    </rPh>
    <rPh sb="11" eb="13">
      <t>バンゴウ</t>
    </rPh>
    <rPh sb="18" eb="20">
      <t>ムコウ</t>
    </rPh>
    <phoneticPr fontId="2"/>
  </si>
  <si>
    <t>Ⅰ期</t>
    <phoneticPr fontId="2"/>
  </si>
  <si>
    <t>補正</t>
    <rPh sb="0" eb="2">
      <t>ホセイ</t>
    </rPh>
    <phoneticPr fontId="2"/>
  </si>
  <si>
    <t>名</t>
    <rPh sb="0" eb="1">
      <t>メイ</t>
    </rPh>
    <phoneticPr fontId="2"/>
  </si>
  <si>
    <t>記入者顧問氏名</t>
    <rPh sb="0" eb="2">
      <t>キニュウ</t>
    </rPh>
    <rPh sb="2" eb="3">
      <t>シャ</t>
    </rPh>
    <rPh sb="3" eb="5">
      <t>コモン</t>
    </rPh>
    <rPh sb="5" eb="7">
      <t>シメイ</t>
    </rPh>
    <phoneticPr fontId="2"/>
  </si>
  <si>
    <t>Ⅰ</t>
    <phoneticPr fontId="2"/>
  </si>
  <si>
    <t>Ⅱ</t>
    <phoneticPr fontId="2"/>
  </si>
  <si>
    <t>Ⅲ</t>
    <phoneticPr fontId="2"/>
  </si>
  <si>
    <t>選手</t>
    <rPh sb="0" eb="2">
      <t>センシュ</t>
    </rPh>
    <phoneticPr fontId="2"/>
  </si>
  <si>
    <t>マネージャー</t>
    <phoneticPr fontId="2"/>
  </si>
  <si>
    <t>教員・職員</t>
    <rPh sb="0" eb="2">
      <t>キョウイン</t>
    </rPh>
    <rPh sb="3" eb="5">
      <t>ショクイン</t>
    </rPh>
    <phoneticPr fontId="2"/>
  </si>
  <si>
    <t>合計</t>
    <rPh sb="0" eb="2">
      <t>ゴウケイ</t>
    </rPh>
    <phoneticPr fontId="2"/>
  </si>
  <si>
    <t>Ⅰ</t>
    <phoneticPr fontId="5"/>
  </si>
  <si>
    <t>Ⅱ</t>
    <phoneticPr fontId="5"/>
  </si>
  <si>
    <t>Ⅲ</t>
    <phoneticPr fontId="5"/>
  </si>
  <si>
    <t>登録ファイル
カテゴリー</t>
    <phoneticPr fontId="2"/>
  </si>
  <si>
    <t>支払期日</t>
    <rPh sb="0" eb="2">
      <t>シハライ</t>
    </rPh>
    <rPh sb="2" eb="4">
      <t>キジツ</t>
    </rPh>
    <phoneticPr fontId="2"/>
  </si>
  <si>
    <t>Ⅰ期（２・３年生）</t>
    <rPh sb="1" eb="2">
      <t>キ</t>
    </rPh>
    <rPh sb="6" eb="8">
      <t>ネンセイ</t>
    </rPh>
    <phoneticPr fontId="2"/>
  </si>
  <si>
    <t>Ⅱ期（未登録・新入生・教員職員）</t>
    <rPh sb="1" eb="2">
      <t>キ</t>
    </rPh>
    <rPh sb="3" eb="6">
      <t>ミトウロク</t>
    </rPh>
    <rPh sb="7" eb="10">
      <t>シンニュウセイ</t>
    </rPh>
    <rPh sb="11" eb="13">
      <t>キョウイン</t>
    </rPh>
    <rPh sb="13" eb="15">
      <t>ショクイン</t>
    </rPh>
    <phoneticPr fontId="2"/>
  </si>
  <si>
    <t>Ⅲ期（追加登録）</t>
    <rPh sb="1" eb="2">
      <t>キ</t>
    </rPh>
    <rPh sb="3" eb="5">
      <t>ツイカ</t>
    </rPh>
    <rPh sb="5" eb="7">
      <t>トウロク</t>
    </rPh>
    <phoneticPr fontId="2"/>
  </si>
  <si>
    <t>奈良県高等学校体育連盟主催大会登録制度に基づく
令和２年度　大会参加者登録経費として</t>
    <rPh sb="0" eb="3">
      <t>ナラケン</t>
    </rPh>
    <rPh sb="3" eb="5">
      <t>コウトウ</t>
    </rPh>
    <rPh sb="5" eb="7">
      <t>ガッコウ</t>
    </rPh>
    <rPh sb="7" eb="9">
      <t>タイイク</t>
    </rPh>
    <rPh sb="9" eb="11">
      <t>レンメイ</t>
    </rPh>
    <rPh sb="11" eb="13">
      <t>シュサイ</t>
    </rPh>
    <rPh sb="13" eb="15">
      <t>タイカイ</t>
    </rPh>
    <rPh sb="15" eb="17">
      <t>トウロク</t>
    </rPh>
    <rPh sb="17" eb="19">
      <t>セイド</t>
    </rPh>
    <rPh sb="20" eb="21">
      <t>モト</t>
    </rPh>
    <rPh sb="24" eb="26">
      <t>レイワ</t>
    </rPh>
    <rPh sb="27" eb="29">
      <t>ネンド</t>
    </rPh>
    <rPh sb="30" eb="32">
      <t>タイカイ</t>
    </rPh>
    <rPh sb="32" eb="35">
      <t>サンカシャ</t>
    </rPh>
    <rPh sb="35" eb="37">
      <t>トウロク</t>
    </rPh>
    <rPh sb="37" eb="39">
      <t>ケイヒ</t>
    </rPh>
    <phoneticPr fontId="2"/>
  </si>
  <si>
    <t>請求金額（総計）</t>
    <rPh sb="0" eb="2">
      <t>セイキュウ</t>
    </rPh>
    <rPh sb="2" eb="4">
      <t>キンガク</t>
    </rPh>
    <rPh sb="5" eb="7">
      <t>ソウケイ</t>
    </rPh>
    <phoneticPr fontId="2"/>
  </si>
  <si>
    <t xml:space="preserve">発行日  </t>
    <rPh sb="0" eb="3">
      <t>ハッコウビ</t>
    </rPh>
    <phoneticPr fontId="2"/>
  </si>
  <si>
    <t>登録の区分</t>
    <rPh sb="0" eb="2">
      <t>トウロク</t>
    </rPh>
    <rPh sb="3" eb="5">
      <t>クブン</t>
    </rPh>
    <phoneticPr fontId="5"/>
  </si>
  <si>
    <t>提出日
（更新日）</t>
    <rPh sb="0" eb="2">
      <t>テイシュツ</t>
    </rPh>
    <rPh sb="2" eb="3">
      <t>ビ</t>
    </rPh>
    <rPh sb="5" eb="7">
      <t>コウシン</t>
    </rPh>
    <rPh sb="7" eb="8">
      <t>ビ</t>
    </rPh>
    <phoneticPr fontId="2"/>
  </si>
  <si>
    <t>ファイルの
カテゴリー</t>
    <phoneticPr fontId="2"/>
  </si>
  <si>
    <r>
      <t>奈良県高等学校体育連盟　バレーボール専門部</t>
    </r>
    <r>
      <rPr>
        <sz val="12"/>
        <color theme="1"/>
        <rFont val="ＭＳ 明朝"/>
        <family val="1"/>
        <charset val="128"/>
      </rPr>
      <t>（公印略）</t>
    </r>
    <rPh sb="0" eb="3">
      <t>ナラケン</t>
    </rPh>
    <rPh sb="3" eb="5">
      <t>コウトウ</t>
    </rPh>
    <rPh sb="5" eb="7">
      <t>ガッコウ</t>
    </rPh>
    <rPh sb="7" eb="9">
      <t>タイイク</t>
    </rPh>
    <rPh sb="9" eb="11">
      <t>レンメイ</t>
    </rPh>
    <rPh sb="18" eb="21">
      <t>センモンブ</t>
    </rPh>
    <phoneticPr fontId="2"/>
  </si>
  <si>
    <t>【備考】</t>
    <rPh sb="1" eb="3">
      <t>ビコウ</t>
    </rPh>
    <phoneticPr fontId="2"/>
  </si>
  <si>
    <t>各期の支払期日（抽選会当日）にお支払い下さい。
追加・抹消等に係る支払・精算等については、別途お知らせいたします。</t>
    <rPh sb="24" eb="26">
      <t>ツイカ</t>
    </rPh>
    <rPh sb="27" eb="29">
      <t>マッショウ</t>
    </rPh>
    <rPh sb="29" eb="30">
      <t>トウ</t>
    </rPh>
    <rPh sb="31" eb="32">
      <t>カカ</t>
    </rPh>
    <rPh sb="33" eb="35">
      <t>シハラ</t>
    </rPh>
    <rPh sb="36" eb="38">
      <t>セイサン</t>
    </rPh>
    <rPh sb="38" eb="39">
      <t>トウ</t>
    </rPh>
    <rPh sb="45" eb="47">
      <t>ベット</t>
    </rPh>
    <rPh sb="48" eb="49">
      <t>シ</t>
    </rPh>
    <phoneticPr fontId="2"/>
  </si>
  <si>
    <r>
      <t xml:space="preserve">変更の処理
</t>
    </r>
    <r>
      <rPr>
        <b/>
        <sz val="10"/>
        <rFont val="ＭＳ Ｐゴシック"/>
        <family val="3"/>
        <charset val="128"/>
      </rPr>
      <t>情報管理部
使用欄</t>
    </r>
    <rPh sb="0" eb="2">
      <t>ヘンコウ</t>
    </rPh>
    <rPh sb="3" eb="5">
      <t>ショリ</t>
    </rPh>
    <rPh sb="6" eb="8">
      <t>ジョウホウ</t>
    </rPh>
    <rPh sb="8" eb="10">
      <t>カンリ</t>
    </rPh>
    <rPh sb="10" eb="11">
      <t>ブ</t>
    </rPh>
    <rPh sb="12" eb="14">
      <t>シヨウ</t>
    </rPh>
    <rPh sb="14" eb="15">
      <t>ラン</t>
    </rPh>
    <phoneticPr fontId="2"/>
  </si>
  <si>
    <t>日　付</t>
    <rPh sb="0" eb="1">
      <t>ヒ</t>
    </rPh>
    <rPh sb="2" eb="3">
      <t>ツキ</t>
    </rPh>
    <phoneticPr fontId="2"/>
  </si>
  <si>
    <t>摘　要</t>
    <rPh sb="0" eb="1">
      <t>ツム</t>
    </rPh>
    <rPh sb="2" eb="3">
      <t>ヨウ</t>
    </rPh>
    <phoneticPr fontId="2"/>
  </si>
  <si>
    <t>登録の区分等</t>
    <rPh sb="0" eb="2">
      <t>トウロク</t>
    </rPh>
    <rPh sb="3" eb="5">
      <t>クブン</t>
    </rPh>
    <rPh sb="5" eb="6">
      <t>トウ</t>
    </rPh>
    <phoneticPr fontId="2"/>
  </si>
  <si>
    <t>請求金額の総計</t>
    <rPh sb="0" eb="2">
      <t>セイキュウ</t>
    </rPh>
    <rPh sb="2" eb="4">
      <t>キンガク</t>
    </rPh>
    <rPh sb="5" eb="7">
      <t>ソウケイ</t>
    </rPh>
    <phoneticPr fontId="2"/>
  </si>
  <si>
    <r>
      <t>令 和 ２ 年 １１ 月 ２６ 日</t>
    </r>
    <r>
      <rPr>
        <sz val="12"/>
        <color theme="0"/>
        <rFont val="ＭＳ 明朝"/>
        <family val="1"/>
        <charset val="128"/>
      </rPr>
      <t>。</t>
    </r>
    <rPh sb="0" eb="1">
      <t>レイ</t>
    </rPh>
    <rPh sb="2" eb="3">
      <t>ワ</t>
    </rPh>
    <rPh sb="6" eb="7">
      <t>ネン</t>
    </rPh>
    <rPh sb="11" eb="12">
      <t>ガツ</t>
    </rPh>
    <rPh sb="16" eb="17">
      <t>ニチ</t>
    </rPh>
    <phoneticPr fontId="2"/>
  </si>
  <si>
    <t>Ⅱ期</t>
    <phoneticPr fontId="2"/>
  </si>
  <si>
    <r>
      <t>令 和 ２ 年 ８ 月 ２７ 日</t>
    </r>
    <r>
      <rPr>
        <sz val="12"/>
        <color theme="0"/>
        <rFont val="ＭＳ 明朝"/>
        <family val="1"/>
        <charset val="128"/>
      </rPr>
      <t>。</t>
    </r>
    <rPh sb="0" eb="1">
      <t>レイ</t>
    </rPh>
    <rPh sb="2" eb="3">
      <t>ワ</t>
    </rPh>
    <rPh sb="6" eb="7">
      <t>ネン</t>
    </rPh>
    <rPh sb="10" eb="11">
      <t>ガツ</t>
    </rPh>
    <rPh sb="15" eb="16">
      <t>ニチ</t>
    </rPh>
    <phoneticPr fontId="2"/>
  </si>
  <si>
    <t>Ⅲ期</t>
    <phoneticPr fontId="2"/>
  </si>
  <si>
    <t>補正</t>
    <rPh sb="0" eb="2">
      <t>ホセイ</t>
    </rPh>
    <phoneticPr fontId="5"/>
  </si>
  <si>
    <r>
      <t xml:space="preserve">人数の合計
</t>
    </r>
    <r>
      <rPr>
        <sz val="8"/>
        <color theme="1"/>
        <rFont val="ＭＳ 明朝"/>
        <family val="1"/>
        <charset val="128"/>
      </rPr>
      <t>上記申込書のとおり</t>
    </r>
    <rPh sb="0" eb="2">
      <t>ニンズウ</t>
    </rPh>
    <rPh sb="3" eb="5">
      <t>ゴウケイ</t>
    </rPh>
    <rPh sb="6" eb="8">
      <t>ジョウキ</t>
    </rPh>
    <rPh sb="8" eb="10">
      <t>モウシコミ</t>
    </rPh>
    <phoneticPr fontId="2"/>
  </si>
  <si>
    <t>　　　　　　　令和２年度奈良県高等学校体育連盟</t>
    <phoneticPr fontId="2"/>
  </si>
  <si>
    <t>　　　　　主催大会参加者登録申込書（　兼　確認書　）</t>
    <rPh sb="5" eb="7">
      <t>シュサイ</t>
    </rPh>
    <rPh sb="7" eb="9">
      <t>タイカイ</t>
    </rPh>
    <rPh sb="9" eb="12">
      <t>サンカシャ</t>
    </rPh>
    <rPh sb="12" eb="14">
      <t>トウロク</t>
    </rPh>
    <rPh sb="14" eb="17">
      <t>モウシコミショ</t>
    </rPh>
    <rPh sb="19" eb="20">
      <t>ケン</t>
    </rPh>
    <rPh sb="21" eb="24">
      <t>カクニンショ</t>
    </rPh>
    <phoneticPr fontId="5"/>
  </si>
  <si>
    <t>補正（訂正・変更・抹消等）</t>
    <rPh sb="0" eb="2">
      <t>ホセイ</t>
    </rPh>
    <rPh sb="3" eb="5">
      <t>テイセイ</t>
    </rPh>
    <rPh sb="6" eb="8">
      <t>ヘンコウ</t>
    </rPh>
    <rPh sb="9" eb="11">
      <t>マッショウ</t>
    </rPh>
    <rPh sb="11" eb="12">
      <t>トウ</t>
    </rPh>
    <phoneticPr fontId="2"/>
  </si>
  <si>
    <t>記入者
顧問氏名</t>
    <phoneticPr fontId="2"/>
  </si>
  <si>
    <t>登録ファイル
カテゴリー</t>
    <phoneticPr fontId="2"/>
  </si>
  <si>
    <t>提出日　
（更新日）</t>
    <phoneticPr fontId="2"/>
  </si>
  <si>
    <t>学校コード</t>
    <rPh sb="0" eb="2">
      <t>ガッコウ</t>
    </rPh>
    <phoneticPr fontId="2"/>
  </si>
  <si>
    <t>カテゴリー</t>
    <phoneticPr fontId="2"/>
  </si>
  <si>
    <t>春季選手権大会</t>
    <rPh sb="0" eb="2">
      <t>シュンキ</t>
    </rPh>
    <rPh sb="2" eb="5">
      <t>センシュケン</t>
    </rPh>
    <rPh sb="5" eb="7">
      <t>タイカイ</t>
    </rPh>
    <phoneticPr fontId="2"/>
  </si>
  <si>
    <t>全国高校総体兼近畿大会予選</t>
    <rPh sb="0" eb="2">
      <t>ゼンコク</t>
    </rPh>
    <rPh sb="2" eb="4">
      <t>コウコウ</t>
    </rPh>
    <rPh sb="4" eb="6">
      <t>ソウタイ</t>
    </rPh>
    <rPh sb="6" eb="7">
      <t>ケン</t>
    </rPh>
    <rPh sb="7" eb="9">
      <t>キンキ</t>
    </rPh>
    <rPh sb="9" eb="11">
      <t>タイカイ</t>
    </rPh>
    <rPh sb="11" eb="13">
      <t>ヨセン</t>
    </rPh>
    <phoneticPr fontId="2"/>
  </si>
  <si>
    <t>近畿選手権大会</t>
    <rPh sb="0" eb="2">
      <t>キンキ</t>
    </rPh>
    <rPh sb="2" eb="5">
      <t>センシュケン</t>
    </rPh>
    <rPh sb="5" eb="7">
      <t>タイカイ</t>
    </rPh>
    <phoneticPr fontId="2"/>
  </si>
  <si>
    <t>全国高校総体</t>
    <rPh sb="0" eb="2">
      <t>ゼンコク</t>
    </rPh>
    <rPh sb="2" eb="4">
      <t>コウコウ</t>
    </rPh>
    <rPh sb="4" eb="6">
      <t>ソウタイ</t>
    </rPh>
    <phoneticPr fontId="2"/>
  </si>
  <si>
    <t>ビーチ予選会</t>
    <rPh sb="3" eb="6">
      <t>ヨセンカイ</t>
    </rPh>
    <phoneticPr fontId="2"/>
  </si>
  <si>
    <t>県総合体育大会</t>
    <rPh sb="0" eb="1">
      <t>ケン</t>
    </rPh>
    <rPh sb="1" eb="3">
      <t>ソウゴウ</t>
    </rPh>
    <rPh sb="3" eb="5">
      <t>タイイク</t>
    </rPh>
    <rPh sb="5" eb="7">
      <t>タイカイ</t>
    </rPh>
    <phoneticPr fontId="2"/>
  </si>
  <si>
    <t>選手権大会予選</t>
    <rPh sb="0" eb="3">
      <t>センシュケン</t>
    </rPh>
    <rPh sb="3" eb="5">
      <t>タイカイ</t>
    </rPh>
    <rPh sb="5" eb="7">
      <t>ヨセン</t>
    </rPh>
    <phoneticPr fontId="2"/>
  </si>
  <si>
    <t>全日本高校選手権大会</t>
    <rPh sb="0" eb="3">
      <t>ゼンニホン</t>
    </rPh>
    <rPh sb="3" eb="5">
      <t>コウコウ</t>
    </rPh>
    <rPh sb="5" eb="7">
      <t>センシュ</t>
    </rPh>
    <rPh sb="7" eb="8">
      <t>ケン</t>
    </rPh>
    <rPh sb="8" eb="10">
      <t>タイカイ</t>
    </rPh>
    <phoneticPr fontId="2"/>
  </si>
  <si>
    <t>新人大会</t>
    <rPh sb="0" eb="2">
      <t>シンジン</t>
    </rPh>
    <rPh sb="2" eb="4">
      <t>タイカイ</t>
    </rPh>
    <phoneticPr fontId="2"/>
  </si>
  <si>
    <t>ビーチ男女選手権大会</t>
    <rPh sb="3" eb="5">
      <t>ダンジョ</t>
    </rPh>
    <rPh sb="5" eb="10">
      <t>センシュケンタイカイ</t>
    </rPh>
    <phoneticPr fontId="2"/>
  </si>
  <si>
    <t>ビーチ国民体育大会</t>
    <rPh sb="3" eb="5">
      <t>コクミン</t>
    </rPh>
    <rPh sb="5" eb="7">
      <t>タイイク</t>
    </rPh>
    <rPh sb="7" eb="9">
      <t>タイカイ</t>
    </rPh>
    <phoneticPr fontId="2"/>
  </si>
  <si>
    <t>ビーチ近畿ジュニア大会</t>
    <rPh sb="3" eb="5">
      <t>キンキ</t>
    </rPh>
    <rPh sb="9" eb="11">
      <t>タイカイ</t>
    </rPh>
    <phoneticPr fontId="2"/>
  </si>
  <si>
    <t>国民体育大会近畿地区予選</t>
    <rPh sb="0" eb="2">
      <t>コクミン</t>
    </rPh>
    <rPh sb="2" eb="4">
      <t>タイイク</t>
    </rPh>
    <rPh sb="4" eb="6">
      <t>タイカイ</t>
    </rPh>
    <rPh sb="6" eb="8">
      <t>キンキ</t>
    </rPh>
    <rPh sb="8" eb="10">
      <t>チク</t>
    </rPh>
    <rPh sb="10" eb="12">
      <t>ヨセン</t>
    </rPh>
    <phoneticPr fontId="2"/>
  </si>
  <si>
    <t>国民体育大会</t>
    <rPh sb="0" eb="2">
      <t>コクミン</t>
    </rPh>
    <rPh sb="2" eb="4">
      <t>タイイク</t>
    </rPh>
    <rPh sb="4" eb="6">
      <t>タイカイ</t>
    </rPh>
    <phoneticPr fontId="2"/>
  </si>
  <si>
    <t>大会コード</t>
    <rPh sb="0" eb="2">
      <t>タイカイ</t>
    </rPh>
    <phoneticPr fontId="2"/>
  </si>
  <si>
    <t>大会コード表</t>
    <rPh sb="0" eb="2">
      <t>タイカイ</t>
    </rPh>
    <rPh sb="5" eb="6">
      <t>ヒョウ</t>
    </rPh>
    <phoneticPr fontId="2"/>
  </si>
  <si>
    <r>
      <rPr>
        <b/>
        <sz val="12"/>
        <rFont val="ＭＳ Ｐゴシック"/>
        <family val="3"/>
        <charset val="128"/>
      </rPr>
      <t>令和２年度奈良県高等学校体育連盟</t>
    </r>
    <r>
      <rPr>
        <b/>
        <sz val="14"/>
        <rFont val="ＭＳ Ｐゴシック"/>
        <family val="3"/>
        <charset val="128"/>
      </rPr>
      <t xml:space="preserve">
</t>
    </r>
    <r>
      <rPr>
        <b/>
        <sz val="16"/>
        <rFont val="ＭＳ Ｐゴシック"/>
        <family val="3"/>
        <charset val="128"/>
      </rPr>
      <t>バレーボール専門部　活動報告書</t>
    </r>
    <r>
      <rPr>
        <b/>
        <sz val="11"/>
        <rFont val="ＭＳ Ｐゴシック"/>
        <family val="3"/>
        <charset val="128"/>
      </rPr>
      <t>（Ｅ票：イ表原簿）</t>
    </r>
    <phoneticPr fontId="2"/>
  </si>
  <si>
    <t>移動日</t>
    <rPh sb="0" eb="3">
      <t>イドウビ</t>
    </rPh>
    <phoneticPr fontId="2"/>
  </si>
  <si>
    <t>②</t>
    <phoneticPr fontId="2"/>
  </si>
  <si>
    <t>①</t>
    <phoneticPr fontId="2"/>
  </si>
  <si>
    <t>③</t>
    <phoneticPr fontId="2"/>
  </si>
  <si>
    <t>④</t>
    <phoneticPr fontId="2"/>
  </si>
  <si>
    <t>⑤</t>
    <phoneticPr fontId="2"/>
  </si>
  <si>
    <t>予選</t>
    <rPh sb="0" eb="2">
      <t>ヨセン</t>
    </rPh>
    <phoneticPr fontId="2"/>
  </si>
  <si>
    <t>9/</t>
    <phoneticPr fontId="2"/>
  </si>
  <si>
    <t>11/</t>
    <phoneticPr fontId="2"/>
  </si>
  <si>
    <t>1/</t>
    <phoneticPr fontId="2"/>
  </si>
  <si>
    <t>1/</t>
    <phoneticPr fontId="2"/>
  </si>
  <si>
    <t>1/</t>
    <phoneticPr fontId="2"/>
  </si>
  <si>
    <t>11/</t>
    <phoneticPr fontId="2"/>
  </si>
  <si>
    <t>11/</t>
    <phoneticPr fontId="2"/>
  </si>
  <si>
    <t>7/</t>
    <phoneticPr fontId="2"/>
  </si>
  <si>
    <t>7/</t>
    <phoneticPr fontId="2"/>
  </si>
  <si>
    <t>8/</t>
    <phoneticPr fontId="2"/>
  </si>
  <si>
    <t>8/</t>
    <phoneticPr fontId="2"/>
  </si>
  <si>
    <t>9/</t>
    <phoneticPr fontId="2"/>
  </si>
  <si>
    <t>9/</t>
    <phoneticPr fontId="2"/>
  </si>
  <si>
    <t>2/</t>
    <phoneticPr fontId="2"/>
  </si>
  <si>
    <t>2/</t>
    <phoneticPr fontId="2"/>
  </si>
  <si>
    <t>日程（各チームで適宜変更のこと）</t>
    <rPh sb="0" eb="2">
      <t>ニッテイ</t>
    </rPh>
    <rPh sb="3" eb="4">
      <t>カク</t>
    </rPh>
    <rPh sb="8" eb="10">
      <t>テキギ</t>
    </rPh>
    <rPh sb="10" eb="12">
      <t>ヘンコウ</t>
    </rPh>
    <phoneticPr fontId="2"/>
  </si>
  <si>
    <t>6/</t>
    <phoneticPr fontId="2"/>
  </si>
  <si>
    <r>
      <rPr>
        <b/>
        <sz val="12"/>
        <rFont val="ＭＳ Ｐゴシック"/>
        <family val="3"/>
        <charset val="128"/>
      </rPr>
      <t>令和２年度　奈良県高等学校体育連盟　バレーボール専門部</t>
    </r>
    <r>
      <rPr>
        <b/>
        <sz val="14"/>
        <rFont val="ＭＳ Ｐゴシック"/>
        <family val="3"/>
        <charset val="128"/>
      </rPr>
      <t xml:space="preserve">
</t>
    </r>
    <r>
      <rPr>
        <b/>
        <sz val="18"/>
        <rFont val="ＭＳ Ｐゴシック"/>
        <family val="3"/>
        <charset val="128"/>
      </rPr>
      <t>主催大会参加者登録申込一覧表</t>
    </r>
    <r>
      <rPr>
        <b/>
        <sz val="11"/>
        <rFont val="ＭＳ Ｐゴシック"/>
        <family val="3"/>
        <charset val="128"/>
      </rPr>
      <t>（Ｂ表）</t>
    </r>
    <rPh sb="24" eb="27">
      <t>センモンブ</t>
    </rPh>
    <rPh sb="28" eb="30">
      <t>シュサイ</t>
    </rPh>
    <rPh sb="30" eb="32">
      <t>タイカイ</t>
    </rPh>
    <rPh sb="32" eb="35">
      <t>サンカシャ</t>
    </rPh>
    <rPh sb="35" eb="37">
      <t>トウロク</t>
    </rPh>
    <rPh sb="37" eb="39">
      <t>モウシコミ</t>
    </rPh>
    <rPh sb="39" eb="42">
      <t>イチランヒョウ</t>
    </rPh>
    <rPh sb="44" eb="45">
      <t>ヒョウ</t>
    </rPh>
    <phoneticPr fontId="2"/>
  </si>
  <si>
    <r>
      <t xml:space="preserve">変更内容
</t>
    </r>
    <r>
      <rPr>
        <b/>
        <sz val="11"/>
        <rFont val="ＭＳ Ｐゴシック"/>
        <family val="3"/>
        <charset val="128"/>
      </rPr>
      <t>（改姓後の氏名等）</t>
    </r>
    <rPh sb="0" eb="2">
      <t>ヘンコウ</t>
    </rPh>
    <rPh sb="2" eb="4">
      <t>ナイヨウ</t>
    </rPh>
    <rPh sb="6" eb="8">
      <t>カイセイ</t>
    </rPh>
    <rPh sb="8" eb="9">
      <t>ゴ</t>
    </rPh>
    <rPh sb="10" eb="12">
      <t>シメイ</t>
    </rPh>
    <rPh sb="12" eb="13">
      <t>トウ</t>
    </rPh>
    <phoneticPr fontId="2"/>
  </si>
  <si>
    <t>令和２年度奈良県高等学校体育連盟</t>
    <phoneticPr fontId="2"/>
  </si>
  <si>
    <t>主催大会参加者登録　および　活動報告　(バレーボール専門部様式）について</t>
    <rPh sb="0" eb="2">
      <t>シュサイ</t>
    </rPh>
    <rPh sb="2" eb="4">
      <t>タイカイ</t>
    </rPh>
    <rPh sb="4" eb="7">
      <t>サンカシャ</t>
    </rPh>
    <rPh sb="7" eb="9">
      <t>トウロク</t>
    </rPh>
    <rPh sb="14" eb="16">
      <t>カツドウ</t>
    </rPh>
    <rPh sb="16" eb="18">
      <t>ホウコク</t>
    </rPh>
    <phoneticPr fontId="5"/>
  </si>
  <si>
    <t>登録抹消(退部）</t>
    <rPh sb="0" eb="2">
      <t>トウロク</t>
    </rPh>
    <rPh sb="2" eb="4">
      <t>マッショウ</t>
    </rPh>
    <rPh sb="5" eb="7">
      <t>タイブ</t>
    </rPh>
    <phoneticPr fontId="2"/>
  </si>
  <si>
    <t>名</t>
  </si>
  <si>
    <t>活動実績なく退部(返金）</t>
    <rPh sb="0" eb="2">
      <t>カツドウ</t>
    </rPh>
    <rPh sb="2" eb="4">
      <t>ジッセキ</t>
    </rPh>
    <rPh sb="6" eb="8">
      <t>タイブ</t>
    </rPh>
    <rPh sb="9" eb="11">
      <t>ヘンキン</t>
    </rPh>
    <phoneticPr fontId="2"/>
  </si>
  <si>
    <t>払戻</t>
    <rPh sb="0" eb="2">
      <t>ハライモドシ</t>
    </rPh>
    <phoneticPr fontId="2"/>
  </si>
  <si>
    <t>払戻（活動なく退部等）</t>
    <rPh sb="0" eb="2">
      <t>ハライモドシ</t>
    </rPh>
    <rPh sb="3" eb="5">
      <t>カツドウ</t>
    </rPh>
    <rPh sb="7" eb="9">
      <t>タイブ</t>
    </rPh>
    <rPh sb="9" eb="10">
      <t>トウ</t>
    </rPh>
    <phoneticPr fontId="2"/>
  </si>
  <si>
    <t>登録
データ
変換</t>
    <rPh sb="0" eb="2">
      <t>トウロク</t>
    </rPh>
    <rPh sb="7" eb="9">
      <t>ヘンカン</t>
    </rPh>
    <phoneticPr fontId="2"/>
  </si>
  <si>
    <t>変更
データ
変換</t>
    <rPh sb="0" eb="2">
      <t>ヘンコウ</t>
    </rPh>
    <rPh sb="7" eb="9">
      <t>ヘンカン</t>
    </rPh>
    <phoneticPr fontId="2"/>
  </si>
  <si>
    <t>ビーチ県予選会</t>
    <rPh sb="3" eb="4">
      <t>ケン</t>
    </rPh>
    <rPh sb="4" eb="7">
      <t>ヨセンカイ</t>
    </rPh>
    <phoneticPr fontId="2"/>
  </si>
  <si>
    <t>◎はじめに…このファイルでできること</t>
    <phoneticPr fontId="2"/>
  </si>
  <si>
    <r>
      <t>○今までの提出様式を改変して、</t>
    </r>
    <r>
      <rPr>
        <sz val="12"/>
        <color rgb="FFC00000"/>
        <rFont val="ＭＳ Ｐゴシック"/>
        <family val="3"/>
        <charset val="128"/>
      </rPr>
      <t>参加者登録（Ａ・Ｂ・Ｃ表）</t>
    </r>
    <r>
      <rPr>
        <sz val="12"/>
        <color theme="1"/>
        <rFont val="ＭＳ Ｐゴシック"/>
        <family val="3"/>
        <charset val="128"/>
      </rPr>
      <t>と</t>
    </r>
    <r>
      <rPr>
        <sz val="12"/>
        <color rgb="FFC00000"/>
        <rFont val="ＭＳ Ｐゴシック"/>
        <family val="3"/>
        <charset val="128"/>
      </rPr>
      <t>活動報告（Ｅ表…イ表のもと）</t>
    </r>
    <r>
      <rPr>
        <sz val="12"/>
        <color theme="1"/>
        <rFont val="ＭＳ Ｐゴシック"/>
        <family val="3"/>
        <charset val="128"/>
      </rPr>
      <t>および</t>
    </r>
    <r>
      <rPr>
        <sz val="12"/>
        <color rgb="FFC00000"/>
        <rFont val="ＭＳ Ｐゴシック"/>
        <family val="3"/>
        <charset val="128"/>
      </rPr>
      <t>請求書・領収書</t>
    </r>
    <r>
      <rPr>
        <sz val="12"/>
        <color theme="1"/>
        <rFont val="ＭＳ Ｐゴシック"/>
        <family val="3"/>
        <charset val="128"/>
      </rPr>
      <t>を</t>
    </r>
    <r>
      <rPr>
        <sz val="12"/>
        <color rgb="FFC00000"/>
        <rFont val="ＭＳ Ｐゴシック"/>
        <family val="3"/>
        <charset val="128"/>
      </rPr>
      <t>ひとつのファイル</t>
    </r>
    <r>
      <rPr>
        <sz val="12"/>
        <color theme="1"/>
        <rFont val="ＭＳ Ｐゴシック"/>
        <family val="3"/>
        <charset val="128"/>
      </rPr>
      <t>にまとめました。
○必要事項を記入・選択し、そのままファイルを添付・送信するだけで、参加者登録・活動報告が完了します。あわせて</t>
    </r>
    <r>
      <rPr>
        <sz val="12"/>
        <color rgb="FFC00000"/>
        <rFont val="ＭＳ Ｐゴシック"/>
        <family val="3"/>
        <charset val="128"/>
      </rPr>
      <t>請求書と領収書が自動作成</t>
    </r>
    <r>
      <rPr>
        <sz val="12"/>
        <color theme="1"/>
        <rFont val="ＭＳ Ｐゴシック"/>
        <family val="3"/>
        <charset val="128"/>
      </rPr>
      <t>されます。
○</t>
    </r>
    <r>
      <rPr>
        <sz val="12"/>
        <color rgb="FFC00000"/>
        <rFont val="ＭＳ Ｐゴシック"/>
        <family val="3"/>
        <charset val="128"/>
      </rPr>
      <t>年度途中での登録内容等の変更にも対応</t>
    </r>
    <r>
      <rPr>
        <sz val="12"/>
        <color theme="1"/>
        <rFont val="ＭＳ Ｐゴシック"/>
        <family val="3"/>
        <charset val="128"/>
      </rPr>
      <t>します。経費支払の変更等も円滑におこなえます。（ただし退部抹消生徒等の</t>
    </r>
    <r>
      <rPr>
        <sz val="12"/>
        <color rgb="FFC00000"/>
        <rFont val="ＭＳ Ｐゴシック"/>
        <family val="3"/>
        <charset val="128"/>
      </rPr>
      <t>経費払戻の可否は別途判断</t>
    </r>
    <r>
      <rPr>
        <sz val="12"/>
        <color theme="1"/>
        <rFont val="ＭＳ Ｐゴシック"/>
        <family val="3"/>
        <charset val="128"/>
      </rPr>
      <t xml:space="preserve">します）
</t>
    </r>
    <rPh sb="1" eb="2">
      <t>イマ</t>
    </rPh>
    <rPh sb="5" eb="7">
      <t>テイシュツ</t>
    </rPh>
    <rPh sb="7" eb="9">
      <t>ヨウシキ</t>
    </rPh>
    <rPh sb="10" eb="12">
      <t>カイヘン</t>
    </rPh>
    <rPh sb="15" eb="18">
      <t>サンカシャ</t>
    </rPh>
    <rPh sb="18" eb="20">
      <t>トウロク</t>
    </rPh>
    <rPh sb="26" eb="27">
      <t>ヒョウ</t>
    </rPh>
    <rPh sb="29" eb="31">
      <t>カツドウ</t>
    </rPh>
    <rPh sb="31" eb="33">
      <t>ホウコク</t>
    </rPh>
    <rPh sb="35" eb="36">
      <t>ヒョウ</t>
    </rPh>
    <rPh sb="38" eb="39">
      <t>ヒョウ</t>
    </rPh>
    <rPh sb="46" eb="49">
      <t>セイキュウショ</t>
    </rPh>
    <rPh sb="50" eb="53">
      <t>リョウシュウショ</t>
    </rPh>
    <rPh sb="72" eb="74">
      <t>ヒツヨウ</t>
    </rPh>
    <rPh sb="74" eb="76">
      <t>ジコウ</t>
    </rPh>
    <rPh sb="77" eb="79">
      <t>キニュウ</t>
    </rPh>
    <rPh sb="80" eb="82">
      <t>センタク</t>
    </rPh>
    <rPh sb="93" eb="95">
      <t>テンプ</t>
    </rPh>
    <rPh sb="96" eb="98">
      <t>ソウシン</t>
    </rPh>
    <rPh sb="104" eb="107">
      <t>サンカシャ</t>
    </rPh>
    <rPh sb="107" eb="109">
      <t>トウロク</t>
    </rPh>
    <rPh sb="110" eb="112">
      <t>カツドウ</t>
    </rPh>
    <rPh sb="112" eb="114">
      <t>ホウコク</t>
    </rPh>
    <rPh sb="115" eb="117">
      <t>カンリョウ</t>
    </rPh>
    <rPh sb="125" eb="128">
      <t>セイキュウショ</t>
    </rPh>
    <rPh sb="129" eb="132">
      <t>リョウシュウショ</t>
    </rPh>
    <rPh sb="133" eb="135">
      <t>ジドウ</t>
    </rPh>
    <rPh sb="135" eb="137">
      <t>サクセイ</t>
    </rPh>
    <rPh sb="144" eb="146">
      <t>ネンド</t>
    </rPh>
    <rPh sb="146" eb="148">
      <t>トチュウ</t>
    </rPh>
    <rPh sb="150" eb="152">
      <t>トウロク</t>
    </rPh>
    <rPh sb="152" eb="154">
      <t>ナイヨウ</t>
    </rPh>
    <rPh sb="154" eb="155">
      <t>トウ</t>
    </rPh>
    <rPh sb="156" eb="158">
      <t>ヘンコウ</t>
    </rPh>
    <rPh sb="160" eb="162">
      <t>タイオウ</t>
    </rPh>
    <rPh sb="166" eb="168">
      <t>ケイヒ</t>
    </rPh>
    <rPh sb="168" eb="170">
      <t>シハラ</t>
    </rPh>
    <rPh sb="171" eb="173">
      <t>ヘンコウ</t>
    </rPh>
    <rPh sb="173" eb="174">
      <t>トウ</t>
    </rPh>
    <rPh sb="175" eb="177">
      <t>エンカツ</t>
    </rPh>
    <rPh sb="189" eb="191">
      <t>タイブ</t>
    </rPh>
    <rPh sb="191" eb="193">
      <t>マッショウ</t>
    </rPh>
    <rPh sb="193" eb="195">
      <t>セイト</t>
    </rPh>
    <rPh sb="195" eb="196">
      <t>トウ</t>
    </rPh>
    <rPh sb="197" eb="199">
      <t>ケイヒ</t>
    </rPh>
    <rPh sb="199" eb="201">
      <t>ハライモドシ</t>
    </rPh>
    <rPh sb="202" eb="204">
      <t>カヒ</t>
    </rPh>
    <rPh sb="205" eb="207">
      <t>ベット</t>
    </rPh>
    <rPh sb="207" eb="209">
      <t>ハンダン</t>
    </rPh>
    <phoneticPr fontId="2"/>
  </si>
  <si>
    <t>◎Ａ表の取扱いについて</t>
    <rPh sb="2" eb="3">
      <t>ヒョウ</t>
    </rPh>
    <rPh sb="4" eb="6">
      <t>トリアツカ</t>
    </rPh>
    <phoneticPr fontId="2"/>
  </si>
  <si>
    <r>
      <t>○Ａ表（大会登録用紙）は、従来の形式のとおりです。各チームで印刷・配布して、必要事項を生徒等が記入し、登録経費とともに提出するものです。
　ただし、その際に、別添の</t>
    </r>
    <r>
      <rPr>
        <sz val="12"/>
        <color rgb="FFC00000"/>
        <rFont val="ＭＳ Ｐゴシック"/>
        <family val="3"/>
        <charset val="128"/>
      </rPr>
      <t>ワードファイル（高体連会長名の依頼文書）を配布</t>
    </r>
    <r>
      <rPr>
        <sz val="12"/>
        <rFont val="ＭＳ Ｐゴシック"/>
        <family val="3"/>
        <charset val="128"/>
      </rPr>
      <t>してください。
○Ａ表下欄の</t>
    </r>
    <r>
      <rPr>
        <sz val="12"/>
        <color rgb="FFC00000"/>
        <rFont val="ＭＳ Ｐゴシック"/>
        <family val="3"/>
        <charset val="128"/>
      </rPr>
      <t>「領収書」は必ず発行</t>
    </r>
    <r>
      <rPr>
        <sz val="12"/>
        <rFont val="ＭＳ Ｐゴシック"/>
        <family val="3"/>
        <charset val="128"/>
      </rPr>
      <t>してください。また提出・回収した</t>
    </r>
    <r>
      <rPr>
        <sz val="12"/>
        <color rgb="FFC00000"/>
        <rFont val="ＭＳ Ｐゴシック"/>
        <family val="3"/>
        <charset val="128"/>
      </rPr>
      <t>Ａ表は年度内は必ず保管</t>
    </r>
    <r>
      <rPr>
        <sz val="12"/>
        <rFont val="ＭＳ Ｐゴシック"/>
        <family val="3"/>
        <charset val="128"/>
      </rPr>
      <t>しておいてください。</t>
    </r>
    <rPh sb="2" eb="3">
      <t>ヒョウ</t>
    </rPh>
    <rPh sb="4" eb="6">
      <t>タイカイ</t>
    </rPh>
    <rPh sb="6" eb="8">
      <t>トウロク</t>
    </rPh>
    <rPh sb="8" eb="10">
      <t>ヨウシ</t>
    </rPh>
    <rPh sb="13" eb="15">
      <t>ジュウライ</t>
    </rPh>
    <rPh sb="16" eb="18">
      <t>ケイシキ</t>
    </rPh>
    <rPh sb="25" eb="26">
      <t>カク</t>
    </rPh>
    <rPh sb="30" eb="32">
      <t>インサツ</t>
    </rPh>
    <rPh sb="33" eb="35">
      <t>ハイフ</t>
    </rPh>
    <rPh sb="38" eb="40">
      <t>ヒツヨウ</t>
    </rPh>
    <rPh sb="40" eb="42">
      <t>ジコウ</t>
    </rPh>
    <rPh sb="43" eb="45">
      <t>セイト</t>
    </rPh>
    <rPh sb="45" eb="46">
      <t>トウ</t>
    </rPh>
    <rPh sb="47" eb="49">
      <t>キニュウ</t>
    </rPh>
    <rPh sb="51" eb="53">
      <t>トウロク</t>
    </rPh>
    <rPh sb="53" eb="55">
      <t>ケイヒ</t>
    </rPh>
    <rPh sb="115" eb="116">
      <t>ヒョウ</t>
    </rPh>
    <rPh sb="116" eb="117">
      <t>シタ</t>
    </rPh>
    <rPh sb="117" eb="118">
      <t>ラン</t>
    </rPh>
    <rPh sb="120" eb="123">
      <t>リョウシュウショ</t>
    </rPh>
    <rPh sb="125" eb="126">
      <t>カナラ</t>
    </rPh>
    <rPh sb="127" eb="129">
      <t>ハッコウ</t>
    </rPh>
    <rPh sb="138" eb="140">
      <t>テイシュツ</t>
    </rPh>
    <rPh sb="141" eb="143">
      <t>カイシュウ</t>
    </rPh>
    <rPh sb="146" eb="147">
      <t>ヒョウ</t>
    </rPh>
    <rPh sb="148" eb="151">
      <t>ネンドナイ</t>
    </rPh>
    <rPh sb="152" eb="153">
      <t>カナラ</t>
    </rPh>
    <rPh sb="154" eb="156">
      <t>ホカン</t>
    </rPh>
    <phoneticPr fontId="2"/>
  </si>
  <si>
    <t>◎Ｂ表の作成・更新について</t>
  </si>
  <si>
    <r>
      <t>○</t>
    </r>
    <r>
      <rPr>
        <sz val="12"/>
        <color rgb="FFC00000"/>
        <rFont val="ＭＳ Ｐゴシック"/>
        <family val="3"/>
        <charset val="128"/>
      </rPr>
      <t>男子と女子をひとつの共通ファイルとして登録する</t>
    </r>
    <r>
      <rPr>
        <sz val="12"/>
        <rFont val="ＭＳ Ｐゴシック"/>
        <family val="3"/>
        <charset val="128"/>
      </rPr>
      <t>ことができます。ただし、年度の途中で男女共通ファイルの分割や、男女別ファイルの共通化はできません。
　※男女共通ファイルを選択した場合は、</t>
    </r>
    <r>
      <rPr>
        <sz val="12"/>
        <color rgb="FFC00000"/>
        <rFont val="ＭＳ Ｐゴシック"/>
        <family val="3"/>
        <charset val="128"/>
      </rPr>
      <t>「経費支払」および「活動報告」も男女同時に</t>
    </r>
    <r>
      <rPr>
        <sz val="12"/>
        <rFont val="ＭＳ Ｐゴシック"/>
        <family val="3"/>
        <charset val="128"/>
      </rPr>
      <t>おこなってください。
　※</t>
    </r>
    <r>
      <rPr>
        <sz val="12"/>
        <color rgb="FFC00000"/>
        <rFont val="ＭＳ Ｐゴシック"/>
        <family val="3"/>
        <charset val="128"/>
      </rPr>
      <t>所属カテゴリーの「男女共通」</t>
    </r>
    <r>
      <rPr>
        <sz val="12"/>
        <rFont val="ＭＳ Ｐゴシック"/>
        <family val="3"/>
        <charset val="128"/>
      </rPr>
      <t>は</t>
    </r>
    <r>
      <rPr>
        <sz val="12"/>
        <color rgb="FFC00000"/>
        <rFont val="ＭＳ Ｐゴシック"/>
        <family val="3"/>
        <charset val="128"/>
      </rPr>
      <t>両チームとも担当する「教員職員」のみ選択</t>
    </r>
    <r>
      <rPr>
        <sz val="12"/>
        <rFont val="ＭＳ Ｐゴシック"/>
        <family val="3"/>
        <charset val="128"/>
      </rPr>
      <t>することができます。「選手」「マネージャー」は「男子」「女子」のいずれかです。
　　【例】男子（女子）チームに所属している女子（男子）マネージャーは、「男子（女子）」チームに所属・登録してください。
○</t>
    </r>
    <r>
      <rPr>
        <sz val="12"/>
        <color rgb="FFC00000"/>
        <rFont val="ＭＳ Ｐゴシック"/>
        <family val="3"/>
        <charset val="128"/>
      </rPr>
      <t>統合対象校も同様にひとつのファイルで登録</t>
    </r>
    <r>
      <rPr>
        <sz val="12"/>
        <rFont val="ＭＳ Ｐゴシック"/>
        <family val="3"/>
        <charset val="128"/>
      </rPr>
      <t xml:space="preserve">することができます。同様に年度の途中で、ファイルの分割・共通化はできません。
</t>
    </r>
    <rPh sb="1" eb="3">
      <t>ダンシ</t>
    </rPh>
    <rPh sb="4" eb="6">
      <t>ジョシ</t>
    </rPh>
    <rPh sb="11" eb="13">
      <t>キョウツウ</t>
    </rPh>
    <rPh sb="20" eb="22">
      <t>トウロク</t>
    </rPh>
    <rPh sb="36" eb="38">
      <t>ネンド</t>
    </rPh>
    <rPh sb="39" eb="41">
      <t>トチュウ</t>
    </rPh>
    <rPh sb="42" eb="44">
      <t>ダンジョ</t>
    </rPh>
    <rPh sb="44" eb="46">
      <t>キョウツウ</t>
    </rPh>
    <rPh sb="51" eb="53">
      <t>ブンカツ</t>
    </rPh>
    <rPh sb="55" eb="57">
      <t>ダンジョ</t>
    </rPh>
    <rPh sb="57" eb="58">
      <t>ベツ</t>
    </rPh>
    <rPh sb="63" eb="66">
      <t>キョウツウカ</t>
    </rPh>
    <rPh sb="76" eb="78">
      <t>ダンジョ</t>
    </rPh>
    <rPh sb="78" eb="80">
      <t>キョウツウ</t>
    </rPh>
    <rPh sb="85" eb="87">
      <t>センタク</t>
    </rPh>
    <rPh sb="89" eb="91">
      <t>バアイ</t>
    </rPh>
    <rPh sb="94" eb="96">
      <t>ケイヒ</t>
    </rPh>
    <rPh sb="96" eb="98">
      <t>シハラ</t>
    </rPh>
    <rPh sb="103" eb="105">
      <t>カツドウ</t>
    </rPh>
    <rPh sb="105" eb="107">
      <t>ホウコク</t>
    </rPh>
    <rPh sb="109" eb="111">
      <t>ダンジョ</t>
    </rPh>
    <rPh sb="111" eb="113">
      <t>ドウジ</t>
    </rPh>
    <rPh sb="127" eb="129">
      <t>ショゾク</t>
    </rPh>
    <rPh sb="136" eb="138">
      <t>ダンジョ</t>
    </rPh>
    <rPh sb="138" eb="140">
      <t>キョウツウ</t>
    </rPh>
    <rPh sb="142" eb="143">
      <t>リョウ</t>
    </rPh>
    <rPh sb="148" eb="150">
      <t>タントウ</t>
    </rPh>
    <rPh sb="153" eb="155">
      <t>キョウイン</t>
    </rPh>
    <rPh sb="155" eb="157">
      <t>ショクイン</t>
    </rPh>
    <rPh sb="160" eb="162">
      <t>センタク</t>
    </rPh>
    <rPh sb="173" eb="175">
      <t>センシュ</t>
    </rPh>
    <rPh sb="186" eb="188">
      <t>ダンシ</t>
    </rPh>
    <rPh sb="190" eb="192">
      <t>ジョシ</t>
    </rPh>
    <rPh sb="205" eb="206">
      <t>レイ</t>
    </rPh>
    <rPh sb="207" eb="209">
      <t>ダンシ</t>
    </rPh>
    <rPh sb="210" eb="212">
      <t>ジョシ</t>
    </rPh>
    <rPh sb="217" eb="219">
      <t>ショゾク</t>
    </rPh>
    <rPh sb="223" eb="225">
      <t>ジョシ</t>
    </rPh>
    <rPh sb="226" eb="228">
      <t>ダンシ</t>
    </rPh>
    <rPh sb="238" eb="240">
      <t>ダンシ</t>
    </rPh>
    <rPh sb="241" eb="243">
      <t>ジョシ</t>
    </rPh>
    <rPh sb="249" eb="251">
      <t>ショゾク</t>
    </rPh>
    <rPh sb="252" eb="254">
      <t>トウロク</t>
    </rPh>
    <phoneticPr fontId="2"/>
  </si>
  <si>
    <r>
      <t>○</t>
    </r>
    <r>
      <rPr>
        <sz val="12"/>
        <color rgb="FFC00000"/>
        <rFont val="ＭＳ Ｐゴシック"/>
        <family val="3"/>
        <charset val="128"/>
      </rPr>
      <t>登録内容の変更・抹消</t>
    </r>
    <r>
      <rPr>
        <sz val="12"/>
        <rFont val="ＭＳ Ｐゴシック"/>
        <family val="3"/>
        <charset val="128"/>
      </rPr>
      <t>の場合は、所定欄に変更の</t>
    </r>
    <r>
      <rPr>
        <sz val="12"/>
        <color rgb="FFC00000"/>
        <rFont val="ＭＳ Ｐゴシック"/>
        <family val="3"/>
        <charset val="128"/>
      </rPr>
      <t>「摘要」</t>
    </r>
    <r>
      <rPr>
        <sz val="12"/>
        <rFont val="ＭＳ Ｐゴシック"/>
        <family val="3"/>
        <charset val="128"/>
      </rPr>
      <t>を選択し、その</t>
    </r>
    <r>
      <rPr>
        <sz val="12"/>
        <color rgb="FFC00000"/>
        <rFont val="ＭＳ Ｐゴシック"/>
        <family val="3"/>
        <charset val="128"/>
      </rPr>
      <t>「日付」</t>
    </r>
    <r>
      <rPr>
        <sz val="12"/>
        <rFont val="ＭＳ Ｐゴシック"/>
        <family val="3"/>
        <charset val="128"/>
      </rPr>
      <t>を追記してください。（日付は経費返金の可否を判断するための参考にします）
　※</t>
    </r>
    <r>
      <rPr>
        <sz val="12"/>
        <color rgb="FFC00000"/>
        <rFont val="ＭＳ Ｐゴシック"/>
        <family val="3"/>
        <charset val="128"/>
      </rPr>
      <t>それ以外の記載内容の削除・上書きはしない</t>
    </r>
    <r>
      <rPr>
        <sz val="12"/>
        <rFont val="ＭＳ Ｐゴシック"/>
        <family val="3"/>
        <charset val="128"/>
      </rPr>
      <t>でください（改姓の場合も含む）。
　　　【悪い例】退部した生徒のデータを削除して別の入部生徒の氏名を上書きをする、など
　※各期の登録時、また登録内容に変更があれば随時、</t>
    </r>
    <r>
      <rPr>
        <sz val="12"/>
        <color rgb="FFC00000"/>
        <rFont val="ＭＳ Ｐゴシック"/>
        <family val="3"/>
        <charset val="128"/>
      </rPr>
      <t>更新されたファイルをそのまま添付送信</t>
    </r>
    <r>
      <rPr>
        <sz val="12"/>
        <rFont val="ＭＳ Ｐゴシック"/>
        <family val="3"/>
        <charset val="128"/>
      </rPr>
      <t xml:space="preserve">してください。（受信ファイルはすべて係で日付別に管理します）
</t>
    </r>
    <rPh sb="3" eb="5">
      <t>ナイヨウ</t>
    </rPh>
    <rPh sb="6" eb="8">
      <t>ヘンコウ</t>
    </rPh>
    <rPh sb="9" eb="11">
      <t>マッショウ</t>
    </rPh>
    <rPh sb="12" eb="14">
      <t>バアイ</t>
    </rPh>
    <rPh sb="16" eb="18">
      <t>ショテイ</t>
    </rPh>
    <rPh sb="18" eb="19">
      <t>ラン</t>
    </rPh>
    <rPh sb="20" eb="22">
      <t>ヘンコウ</t>
    </rPh>
    <rPh sb="24" eb="26">
      <t>テキヨウ</t>
    </rPh>
    <rPh sb="28" eb="30">
      <t>センタク</t>
    </rPh>
    <rPh sb="35" eb="37">
      <t>ヒヅケ</t>
    </rPh>
    <rPh sb="39" eb="41">
      <t>ツイキ</t>
    </rPh>
    <rPh sb="49" eb="51">
      <t>ヒヅケ</t>
    </rPh>
    <rPh sb="52" eb="54">
      <t>ケイヒ</t>
    </rPh>
    <rPh sb="54" eb="56">
      <t>ヘンキン</t>
    </rPh>
    <rPh sb="57" eb="59">
      <t>カヒ</t>
    </rPh>
    <rPh sb="60" eb="62">
      <t>ハンダン</t>
    </rPh>
    <rPh sb="67" eb="69">
      <t>サンコウ</t>
    </rPh>
    <rPh sb="79" eb="81">
      <t>イガイ</t>
    </rPh>
    <rPh sb="82" eb="84">
      <t>キサイ</t>
    </rPh>
    <rPh sb="84" eb="86">
      <t>ナイヨウ</t>
    </rPh>
    <rPh sb="87" eb="89">
      <t>サクジョ</t>
    </rPh>
    <rPh sb="90" eb="92">
      <t>ウワガ</t>
    </rPh>
    <rPh sb="103" eb="105">
      <t>カイセイ</t>
    </rPh>
    <rPh sb="106" eb="108">
      <t>バアイ</t>
    </rPh>
    <rPh sb="109" eb="110">
      <t>フク</t>
    </rPh>
    <rPh sb="118" eb="119">
      <t>ワル</t>
    </rPh>
    <rPh sb="120" eb="121">
      <t>レイ</t>
    </rPh>
    <rPh sb="122" eb="124">
      <t>タイブ</t>
    </rPh>
    <rPh sb="126" eb="128">
      <t>セイト</t>
    </rPh>
    <rPh sb="133" eb="135">
      <t>サクジョ</t>
    </rPh>
    <rPh sb="137" eb="138">
      <t>ベツ</t>
    </rPh>
    <rPh sb="139" eb="141">
      <t>ニュウブ</t>
    </rPh>
    <rPh sb="141" eb="143">
      <t>セイト</t>
    </rPh>
    <rPh sb="144" eb="146">
      <t>シメイ</t>
    </rPh>
    <rPh sb="147" eb="149">
      <t>ウワガ</t>
    </rPh>
    <rPh sb="159" eb="160">
      <t>カク</t>
    </rPh>
    <rPh sb="168" eb="170">
      <t>トウロク</t>
    </rPh>
    <rPh sb="170" eb="172">
      <t>ナイヨウ</t>
    </rPh>
    <rPh sb="173" eb="175">
      <t>ヘンコウ</t>
    </rPh>
    <rPh sb="179" eb="181">
      <t>ズイジ</t>
    </rPh>
    <rPh sb="182" eb="184">
      <t>コウシン</t>
    </rPh>
    <rPh sb="196" eb="198">
      <t>テンプ</t>
    </rPh>
    <rPh sb="198" eb="200">
      <t>ソウシン</t>
    </rPh>
    <phoneticPr fontId="2"/>
  </si>
  <si>
    <t>◎Ｃ表および請求書・領収書(経費支払）について</t>
    <rPh sb="2" eb="3">
      <t>ヒョウ</t>
    </rPh>
    <rPh sb="6" eb="9">
      <t>セイキュウショ</t>
    </rPh>
    <rPh sb="10" eb="13">
      <t>リョウシュウショ</t>
    </rPh>
    <rPh sb="14" eb="16">
      <t>ケイヒ</t>
    </rPh>
    <rPh sb="16" eb="18">
      <t>シハラ</t>
    </rPh>
    <phoneticPr fontId="2"/>
  </si>
  <si>
    <r>
      <t>○Ｃ表(参加者登録申込書）および請求書は、Ｂ表への記入によって</t>
    </r>
    <r>
      <rPr>
        <sz val="12"/>
        <color rgb="FFC00000"/>
        <rFont val="ＭＳ Ｐゴシック"/>
        <family val="3"/>
        <charset val="128"/>
      </rPr>
      <t>自動的に作成</t>
    </r>
    <r>
      <rPr>
        <sz val="12"/>
        <color theme="1"/>
        <rFont val="ＭＳ Ｐゴシック"/>
        <family val="3"/>
        <charset val="128"/>
      </rPr>
      <t>されます。
　※Ｃ表の確認をもって、係では経費支払請求の手続きをおこないます。各期の請求額（もしくは返金額）が確定します。
　※Ｂ表を更新することで、Ｃ表・請求書も同時に更新されます。適宜印刷して経費支払の際に使用してください。</t>
    </r>
    <rPh sb="2" eb="3">
      <t>ヒョウ</t>
    </rPh>
    <rPh sb="4" eb="7">
      <t>サンカシャ</t>
    </rPh>
    <rPh sb="7" eb="9">
      <t>トウロク</t>
    </rPh>
    <rPh sb="9" eb="11">
      <t>モウシコミ</t>
    </rPh>
    <rPh sb="11" eb="12">
      <t>ショ</t>
    </rPh>
    <rPh sb="16" eb="19">
      <t>セイキュウショ</t>
    </rPh>
    <rPh sb="22" eb="23">
      <t>ヒョウ</t>
    </rPh>
    <rPh sb="25" eb="27">
      <t>キニュウ</t>
    </rPh>
    <rPh sb="31" eb="34">
      <t>ジドウテキ</t>
    </rPh>
    <rPh sb="35" eb="37">
      <t>サクセイ</t>
    </rPh>
    <rPh sb="46" eb="47">
      <t>ヒョウ</t>
    </rPh>
    <rPh sb="48" eb="50">
      <t>カクニン</t>
    </rPh>
    <rPh sb="55" eb="56">
      <t>カカリ</t>
    </rPh>
    <rPh sb="58" eb="60">
      <t>ケイヒ</t>
    </rPh>
    <rPh sb="60" eb="62">
      <t>シハラ</t>
    </rPh>
    <rPh sb="62" eb="64">
      <t>セイキュウ</t>
    </rPh>
    <rPh sb="65" eb="67">
      <t>テツヅ</t>
    </rPh>
    <rPh sb="76" eb="78">
      <t>カクキ</t>
    </rPh>
    <rPh sb="79" eb="81">
      <t>セイキュウ</t>
    </rPh>
    <rPh sb="81" eb="82">
      <t>ガク</t>
    </rPh>
    <rPh sb="87" eb="89">
      <t>ヘンキン</t>
    </rPh>
    <rPh sb="89" eb="90">
      <t>ガク</t>
    </rPh>
    <rPh sb="92" eb="94">
      <t>カクテイ</t>
    </rPh>
    <rPh sb="102" eb="103">
      <t>ヒョウ</t>
    </rPh>
    <rPh sb="104" eb="106">
      <t>コウシン</t>
    </rPh>
    <rPh sb="113" eb="114">
      <t>ヒョウ</t>
    </rPh>
    <rPh sb="115" eb="118">
      <t>セイキュウショ</t>
    </rPh>
    <rPh sb="119" eb="121">
      <t>ドウジ</t>
    </rPh>
    <rPh sb="122" eb="124">
      <t>コウシン</t>
    </rPh>
    <rPh sb="129" eb="131">
      <t>テキギ</t>
    </rPh>
    <rPh sb="131" eb="133">
      <t>インサツ</t>
    </rPh>
    <rPh sb="135" eb="137">
      <t>ケイヒ</t>
    </rPh>
    <rPh sb="137" eb="139">
      <t>シハラ</t>
    </rPh>
    <rPh sb="140" eb="141">
      <t>サイ</t>
    </rPh>
    <rPh sb="142" eb="144">
      <t>シヨウ</t>
    </rPh>
    <phoneticPr fontId="2"/>
  </si>
  <si>
    <t>◎Ｅ表の作成について</t>
    <rPh sb="2" eb="3">
      <t>ヒョウ</t>
    </rPh>
    <rPh sb="4" eb="6">
      <t>サクセイ</t>
    </rPh>
    <phoneticPr fontId="2"/>
  </si>
  <si>
    <r>
      <t>○Ｅ表各欄には以下の記号を記入してください。
　Ｐ　選手として試合（コート）に出場した（コートに立てば出場とする）
　Ｒ　試合（コート）に出場しなかった（エントリーの有無は問わない）
　Ｇ　試合会場に来ていた（応援を含む）
　Ｓ　補助員（生徒）・役員（教員・職員）として参加した　</t>
    </r>
    <r>
      <rPr>
        <sz val="12"/>
        <color rgb="FFC00000"/>
        <rFont val="ＭＳ Ｐゴシック"/>
        <family val="3"/>
        <charset val="128"/>
      </rPr>
      <t>※派遣依頼のあった場合のみ</t>
    </r>
    <r>
      <rPr>
        <sz val="12"/>
        <rFont val="ＭＳ Ｐゴシック"/>
        <family val="3"/>
        <charset val="128"/>
      </rPr>
      <t>。チームの試合出場の場合を除く
　Ｍ　マネージャーとして参加した
　Ｃ　引率責任者・監督・コーチとして参加した
　Ｔ　移動日・抽選会その他大会関連行事に参加した
　Ｘ　試合会場に来ていない</t>
    </r>
    <rPh sb="2" eb="3">
      <t>ヒョウ</t>
    </rPh>
    <rPh sb="3" eb="5">
      <t>カクラン</t>
    </rPh>
    <rPh sb="7" eb="9">
      <t>イカ</t>
    </rPh>
    <rPh sb="10" eb="12">
      <t>キゴウ</t>
    </rPh>
    <rPh sb="13" eb="15">
      <t>キニュウ</t>
    </rPh>
    <phoneticPr fontId="2"/>
  </si>
  <si>
    <t>◎ご不明の点あれば、上記メールアドレスまでお知らせ下さい。ご面倒おかけしますが、よろしくお願いします。</t>
    <rPh sb="2" eb="4">
      <t>フメイ</t>
    </rPh>
    <rPh sb="5" eb="6">
      <t>テン</t>
    </rPh>
    <rPh sb="10" eb="12">
      <t>ジョウキ</t>
    </rPh>
    <rPh sb="22" eb="23">
      <t>シ</t>
    </rPh>
    <rPh sb="25" eb="26">
      <t>クダ</t>
    </rPh>
    <rPh sb="30" eb="32">
      <t>メンドウ</t>
    </rPh>
    <rPh sb="45" eb="46">
      <t>ネガ</t>
    </rPh>
    <phoneticPr fontId="2"/>
  </si>
  <si>
    <r>
      <t>○Ｅ表の作成は、2020年度は</t>
    </r>
    <r>
      <rPr>
        <sz val="12"/>
        <color rgb="FFC00000"/>
        <rFont val="ＭＳ Ｐゴシック"/>
        <family val="3"/>
        <charset val="128"/>
      </rPr>
      <t>「ＩＨ予選・県総体・新人大会」</t>
    </r>
    <r>
      <rPr>
        <sz val="12"/>
        <rFont val="ＭＳ Ｐゴシック"/>
        <family val="3"/>
        <charset val="128"/>
      </rPr>
      <t>の３大会です。試合日程終了後すみやかに（</t>
    </r>
    <r>
      <rPr>
        <sz val="12"/>
        <color rgb="FFC00000"/>
        <rFont val="ＭＳ Ｐゴシック"/>
        <family val="3"/>
        <charset val="128"/>
      </rPr>
      <t>できれば1週間以内に</t>
    </r>
    <r>
      <rPr>
        <sz val="12"/>
        <rFont val="ＭＳ Ｐゴシック"/>
        <family val="3"/>
        <charset val="128"/>
      </rPr>
      <t>）提出してください。
　※さらに</t>
    </r>
    <r>
      <rPr>
        <sz val="12"/>
        <color rgb="FFC00000"/>
        <rFont val="ＭＳ Ｐゴシック"/>
        <family val="3"/>
        <charset val="128"/>
      </rPr>
      <t>「近畿大会・ＩＨ本選・選手権大会本選」</t>
    </r>
    <r>
      <rPr>
        <sz val="12"/>
        <rFont val="ＭＳ Ｐゴシック"/>
        <family val="3"/>
        <charset val="128"/>
      </rPr>
      <t>出場チームも提出してください。
　※作成後ファイルをそのまま添付送信してください。係で保存し、これに基づいてイ表・ロ表（報告書）を作成します。
　※大会ごとに作成されたＥ表は、次の大会の活動報告書作成時に上書きされるので、</t>
    </r>
    <r>
      <rPr>
        <sz val="12"/>
        <color rgb="FFC00000"/>
        <rFont val="ＭＳ Ｐゴシック"/>
        <family val="3"/>
        <charset val="128"/>
      </rPr>
      <t>そのままでは保存ができません</t>
    </r>
    <r>
      <rPr>
        <sz val="12"/>
        <rFont val="ＭＳ Ｐゴシック"/>
        <family val="3"/>
        <charset val="128"/>
      </rPr>
      <t>。必要であれば別にファイルを保存してください。</t>
    </r>
    <rPh sb="2" eb="3">
      <t>ヒョウ</t>
    </rPh>
    <rPh sb="4" eb="6">
      <t>サクセイ</t>
    </rPh>
    <rPh sb="12" eb="14">
      <t>ネンド</t>
    </rPh>
    <rPh sb="18" eb="20">
      <t>ヨセン</t>
    </rPh>
    <rPh sb="21" eb="22">
      <t>ケン</t>
    </rPh>
    <rPh sb="22" eb="24">
      <t>ソウタイ</t>
    </rPh>
    <rPh sb="25" eb="27">
      <t>シンジン</t>
    </rPh>
    <rPh sb="27" eb="29">
      <t>タイカイ</t>
    </rPh>
    <rPh sb="32" eb="34">
      <t>タイカイ</t>
    </rPh>
    <rPh sb="37" eb="39">
      <t>シアイ</t>
    </rPh>
    <rPh sb="39" eb="41">
      <t>ニッテイ</t>
    </rPh>
    <rPh sb="41" eb="44">
      <t>シュウリョウゴ</t>
    </rPh>
    <rPh sb="55" eb="57">
      <t>シュウカン</t>
    </rPh>
    <rPh sb="57" eb="59">
      <t>イナイ</t>
    </rPh>
    <rPh sb="61" eb="63">
      <t>テイシュツ</t>
    </rPh>
    <rPh sb="77" eb="79">
      <t>キンキ</t>
    </rPh>
    <rPh sb="79" eb="81">
      <t>タイカイ</t>
    </rPh>
    <rPh sb="84" eb="86">
      <t>ホンセン</t>
    </rPh>
    <rPh sb="87" eb="92">
      <t>センシュケンタイカイ</t>
    </rPh>
    <rPh sb="92" eb="94">
      <t>ホンセン</t>
    </rPh>
    <rPh sb="95" eb="97">
      <t>シュツジョウ</t>
    </rPh>
    <rPh sb="101" eb="103">
      <t>テイシュツ</t>
    </rPh>
    <rPh sb="113" eb="115">
      <t>サクセイ</t>
    </rPh>
    <rPh sb="115" eb="116">
      <t>ゴ</t>
    </rPh>
    <rPh sb="125" eb="127">
      <t>テンプ</t>
    </rPh>
    <rPh sb="127" eb="129">
      <t>ソウシン</t>
    </rPh>
    <rPh sb="136" eb="137">
      <t>カカリ</t>
    </rPh>
    <rPh sb="138" eb="140">
      <t>ホゾン</t>
    </rPh>
    <rPh sb="145" eb="146">
      <t>モト</t>
    </rPh>
    <rPh sb="150" eb="151">
      <t>ヒョウ</t>
    </rPh>
    <rPh sb="153" eb="154">
      <t>ヒョウ</t>
    </rPh>
    <rPh sb="155" eb="158">
      <t>ホウコクショ</t>
    </rPh>
    <rPh sb="160" eb="162">
      <t>サクセイ</t>
    </rPh>
    <rPh sb="169" eb="171">
      <t>タイカイ</t>
    </rPh>
    <rPh sb="174" eb="176">
      <t>サクセイ</t>
    </rPh>
    <rPh sb="180" eb="181">
      <t>ヒョウ</t>
    </rPh>
    <rPh sb="183" eb="184">
      <t>ツギ</t>
    </rPh>
    <rPh sb="185" eb="187">
      <t>タイカイ</t>
    </rPh>
    <rPh sb="188" eb="190">
      <t>カツドウ</t>
    </rPh>
    <rPh sb="190" eb="193">
      <t>ホウコクショ</t>
    </rPh>
    <rPh sb="193" eb="195">
      <t>サクセイ</t>
    </rPh>
    <rPh sb="195" eb="196">
      <t>ジ</t>
    </rPh>
    <rPh sb="197" eb="199">
      <t>ウワガ</t>
    </rPh>
    <rPh sb="212" eb="214">
      <t>ホゾン</t>
    </rPh>
    <rPh sb="221" eb="223">
      <t>ヒツヨウ</t>
    </rPh>
    <rPh sb="234" eb="236">
      <t>ホゾン</t>
    </rPh>
    <phoneticPr fontId="2"/>
  </si>
  <si>
    <r>
      <t>☆ファイル名は</t>
    </r>
    <r>
      <rPr>
        <sz val="12"/>
        <color rgb="FFC00000"/>
        <rFont val="ＭＳ Ｐゴシック"/>
        <family val="3"/>
        <charset val="128"/>
      </rPr>
      <t>学校名(男女）がわかるよう</t>
    </r>
    <r>
      <rPr>
        <sz val="12"/>
        <rFont val="ＭＳ Ｐゴシック"/>
        <family val="3"/>
        <charset val="128"/>
      </rPr>
      <t>に自由につけてください。
☆送付先：情報管理部・登録制度専用アドレス→　</t>
    </r>
    <r>
      <rPr>
        <b/>
        <sz val="12"/>
        <color theme="8" tint="-0.499984740745262"/>
        <rFont val="ＭＳ Ｐゴシック"/>
        <family val="3"/>
        <charset val="128"/>
      </rPr>
      <t>hoken@narakenkoutairenvolleyball.net</t>
    </r>
    <r>
      <rPr>
        <sz val="12"/>
        <rFont val="ＭＳ Ｐゴシック"/>
        <family val="3"/>
        <charset val="128"/>
      </rPr>
      <t xml:space="preserve">
　※送信元のアドレスと今後データの送受信をおこなうことがありますので、</t>
    </r>
    <r>
      <rPr>
        <sz val="12"/>
        <color rgb="FFC00000"/>
        <rFont val="ＭＳ Ｐゴシック"/>
        <family val="3"/>
        <charset val="128"/>
      </rPr>
      <t>常に閲覧可能なメールアドレスから</t>
    </r>
    <r>
      <rPr>
        <sz val="12"/>
        <rFont val="ＭＳ Ｐゴシック"/>
        <family val="3"/>
        <charset val="128"/>
      </rPr>
      <t>の送信をお願いします。
　※</t>
    </r>
    <r>
      <rPr>
        <sz val="12"/>
        <color rgb="FFC00000"/>
        <rFont val="ＭＳ Ｐゴシック"/>
        <family val="3"/>
        <charset val="128"/>
      </rPr>
      <t>各送信時のファイル名変更は不要</t>
    </r>
    <r>
      <rPr>
        <sz val="12"/>
        <rFont val="ＭＳ Ｐゴシック"/>
        <family val="3"/>
        <charset val="128"/>
      </rPr>
      <t xml:space="preserve">です（受信ファイルはすべて係で日付別に管理します）。別途記入者の先生で必要に応じてファイルの保存をおこなってください。
　※受信確認のメール返信はおこないません。内容に不備のある場合・未提出ファイルがある場合に限り、連絡をおこないます。
☆ファイル内容には万全を期しておりますが、もし不具合があればすみやかに上記アドレス等に連絡をお願いします。（ファイルの更新をします）
</t>
    </r>
    <rPh sb="5" eb="6">
      <t>メイ</t>
    </rPh>
    <rPh sb="7" eb="10">
      <t>ガッコウメイ</t>
    </rPh>
    <rPh sb="11" eb="13">
      <t>ダンジョ</t>
    </rPh>
    <rPh sb="21" eb="23">
      <t>ジユウ</t>
    </rPh>
    <rPh sb="95" eb="98">
      <t>ソウシンモト</t>
    </rPh>
    <rPh sb="104" eb="106">
      <t>コンゴ</t>
    </rPh>
    <rPh sb="110" eb="113">
      <t>ソウジュシン</t>
    </rPh>
    <rPh sb="128" eb="129">
      <t>ツネ</t>
    </rPh>
    <rPh sb="130" eb="132">
      <t>エツラン</t>
    </rPh>
    <rPh sb="132" eb="134">
      <t>カノウ</t>
    </rPh>
    <rPh sb="145" eb="147">
      <t>ソウシン</t>
    </rPh>
    <rPh sb="149" eb="150">
      <t>ネガ</t>
    </rPh>
    <rPh sb="158" eb="159">
      <t>カク</t>
    </rPh>
    <rPh sb="159" eb="161">
      <t>ソウシン</t>
    </rPh>
    <rPh sb="161" eb="162">
      <t>ジ</t>
    </rPh>
    <rPh sb="171" eb="173">
      <t>フヨウ</t>
    </rPh>
    <rPh sb="176" eb="178">
      <t>ジュシン</t>
    </rPh>
    <rPh sb="199" eb="201">
      <t>ベット</t>
    </rPh>
    <rPh sb="201" eb="203">
      <t>キニュウ</t>
    </rPh>
    <rPh sb="203" eb="204">
      <t>シャ</t>
    </rPh>
    <rPh sb="205" eb="207">
      <t>センセイ</t>
    </rPh>
    <rPh sb="208" eb="210">
      <t>ヒツヨウ</t>
    </rPh>
    <rPh sb="211" eb="212">
      <t>オウ</t>
    </rPh>
    <rPh sb="219" eb="221">
      <t>ホゾン</t>
    </rPh>
    <rPh sb="235" eb="237">
      <t>ジュシン</t>
    </rPh>
    <rPh sb="237" eb="239">
      <t>カクニン</t>
    </rPh>
    <rPh sb="243" eb="245">
      <t>ヘンシン</t>
    </rPh>
    <rPh sb="254" eb="256">
      <t>ナイヨウ</t>
    </rPh>
    <rPh sb="257" eb="259">
      <t>フビ</t>
    </rPh>
    <rPh sb="262" eb="264">
      <t>バアイ</t>
    </rPh>
    <rPh sb="265" eb="268">
      <t>ミテイシュツ</t>
    </rPh>
    <rPh sb="275" eb="277">
      <t>バアイ</t>
    </rPh>
    <rPh sb="278" eb="279">
      <t>カギ</t>
    </rPh>
    <rPh sb="281" eb="283">
      <t>レンラク</t>
    </rPh>
    <rPh sb="297" eb="299">
      <t>ナイヨウ</t>
    </rPh>
    <rPh sb="301" eb="303">
      <t>バンゼン</t>
    </rPh>
    <rPh sb="304" eb="305">
      <t>キ</t>
    </rPh>
    <rPh sb="315" eb="318">
      <t>フグアイ</t>
    </rPh>
    <rPh sb="327" eb="329">
      <t>ジョウキ</t>
    </rPh>
    <rPh sb="333" eb="334">
      <t>トウ</t>
    </rPh>
    <rPh sb="335" eb="337">
      <t>レンラク</t>
    </rPh>
    <rPh sb="339" eb="340">
      <t>ネガ</t>
    </rPh>
    <rPh sb="351" eb="353">
      <t>コウシン</t>
    </rPh>
    <phoneticPr fontId="2"/>
  </si>
  <si>
    <r>
      <t>○</t>
    </r>
    <r>
      <rPr>
        <sz val="12"/>
        <color rgb="FFC00000"/>
        <rFont val="ＭＳ Ｐゴシック"/>
        <family val="3"/>
        <charset val="128"/>
      </rPr>
      <t>男子と女子をひとつの共通ファイルとして登録する</t>
    </r>
    <r>
      <rPr>
        <sz val="12"/>
        <rFont val="ＭＳ Ｐゴシック"/>
        <family val="3"/>
        <charset val="128"/>
      </rPr>
      <t>ことができます。ただし、年度の途中で男女共通ファイルの分割や、男女別ファイルの共通化はできません。
　※男女共通ファイルを選択した場合は、</t>
    </r>
    <r>
      <rPr>
        <sz val="12"/>
        <color rgb="FFC00000"/>
        <rFont val="ＭＳ Ｐゴシック"/>
        <family val="3"/>
        <charset val="128"/>
      </rPr>
      <t>「経費支払」および「活動報告」も男女同時に</t>
    </r>
    <r>
      <rPr>
        <sz val="12"/>
        <rFont val="ＭＳ Ｐゴシック"/>
        <family val="3"/>
        <charset val="128"/>
      </rPr>
      <t>おこなってください。
　※</t>
    </r>
    <r>
      <rPr>
        <sz val="12"/>
        <color rgb="FFC00000"/>
        <rFont val="ＭＳ Ｐゴシック"/>
        <family val="3"/>
        <charset val="128"/>
      </rPr>
      <t>所属カテゴリーの「男女共通」</t>
    </r>
    <r>
      <rPr>
        <sz val="12"/>
        <rFont val="ＭＳ Ｐゴシック"/>
        <family val="3"/>
        <charset val="128"/>
      </rPr>
      <t>は</t>
    </r>
    <r>
      <rPr>
        <sz val="12"/>
        <color rgb="FFC00000"/>
        <rFont val="ＭＳ Ｐゴシック"/>
        <family val="3"/>
        <charset val="128"/>
      </rPr>
      <t>両チームとも担当する「教員職員」のみ選択</t>
    </r>
    <r>
      <rPr>
        <sz val="12"/>
        <rFont val="ＭＳ Ｐゴシック"/>
        <family val="3"/>
        <charset val="128"/>
      </rPr>
      <t>することができます。「選手」「マネージャー」は「男子」「女子」のいずれかです。
　　【例】男子（女子）チームに所属している女子（男子）マネージャーは、「男子（女子）」チームに所属・登録してください。
○</t>
    </r>
    <r>
      <rPr>
        <sz val="12"/>
        <color rgb="FFC00000"/>
        <rFont val="ＭＳ Ｐゴシック"/>
        <family val="3"/>
        <charset val="128"/>
      </rPr>
      <t>統合対象校も同様にひとつのファイルで登録</t>
    </r>
    <r>
      <rPr>
        <sz val="12"/>
        <rFont val="ＭＳ Ｐゴシック"/>
        <family val="3"/>
        <charset val="128"/>
      </rPr>
      <t xml:space="preserve">することができます。同様に年度の途中で、ファイルの分割・共通化はできません。
</t>
    </r>
    <rPh sb="1" eb="3">
      <t>ダンシ</t>
    </rPh>
    <rPh sb="4" eb="6">
      <t>ジョシ</t>
    </rPh>
    <rPh sb="11" eb="13">
      <t>キョウツウ</t>
    </rPh>
    <rPh sb="20" eb="22">
      <t>トウロク</t>
    </rPh>
    <rPh sb="36" eb="38">
      <t>ネンド</t>
    </rPh>
    <rPh sb="39" eb="41">
      <t>トチュウ</t>
    </rPh>
    <rPh sb="42" eb="44">
      <t>ダンジョ</t>
    </rPh>
    <rPh sb="44" eb="46">
      <t>キョウツウ</t>
    </rPh>
    <rPh sb="51" eb="53">
      <t>ブンカツ</t>
    </rPh>
    <rPh sb="55" eb="57">
      <t>ダンジョ</t>
    </rPh>
    <rPh sb="57" eb="58">
      <t>ベツ</t>
    </rPh>
    <rPh sb="63" eb="66">
      <t>キョウツウカ</t>
    </rPh>
    <rPh sb="76" eb="78">
      <t>ダンジョ</t>
    </rPh>
    <rPh sb="78" eb="80">
      <t>キョウツウ</t>
    </rPh>
    <rPh sb="85" eb="87">
      <t>センタク</t>
    </rPh>
    <rPh sb="89" eb="91">
      <t>バアイ</t>
    </rPh>
    <rPh sb="94" eb="96">
      <t>ケイヒ</t>
    </rPh>
    <rPh sb="96" eb="98">
      <t>シハラ</t>
    </rPh>
    <rPh sb="103" eb="105">
      <t>カツドウ</t>
    </rPh>
    <rPh sb="105" eb="107">
      <t>ホウコク</t>
    </rPh>
    <rPh sb="109" eb="111">
      <t>ダンジョ</t>
    </rPh>
    <rPh sb="111" eb="113">
      <t>ドウジ</t>
    </rPh>
    <rPh sb="127" eb="129">
      <t>ショゾク</t>
    </rPh>
    <rPh sb="136" eb="138">
      <t>ダンジョ</t>
    </rPh>
    <rPh sb="138" eb="140">
      <t>キョウツウ</t>
    </rPh>
    <rPh sb="142" eb="143">
      <t>リョウ</t>
    </rPh>
    <rPh sb="148" eb="150">
      <t>タントウ</t>
    </rPh>
    <rPh sb="153" eb="155">
      <t>キョウイン</t>
    </rPh>
    <rPh sb="155" eb="157">
      <t>ショクイン</t>
    </rPh>
    <rPh sb="160" eb="162">
      <t>センタク</t>
    </rPh>
    <rPh sb="173" eb="175">
      <t>センシュ</t>
    </rPh>
    <rPh sb="186" eb="188">
      <t>ダンシ</t>
    </rPh>
    <rPh sb="190" eb="192">
      <t>ジョシ</t>
    </rPh>
    <rPh sb="205" eb="206">
      <t>レイ</t>
    </rPh>
    <rPh sb="207" eb="209">
      <t>ダンシ</t>
    </rPh>
    <rPh sb="210" eb="212">
      <t>ジョシ</t>
    </rPh>
    <rPh sb="217" eb="219">
      <t>ショゾク</t>
    </rPh>
    <rPh sb="223" eb="225">
      <t>ジョシ</t>
    </rPh>
    <rPh sb="226" eb="228">
      <t>ダンシ</t>
    </rPh>
    <rPh sb="238" eb="240">
      <t>ダンシ</t>
    </rPh>
    <rPh sb="241" eb="243">
      <t>ジョシ</t>
    </rPh>
    <rPh sb="249" eb="251">
      <t>ショゾク</t>
    </rPh>
    <rPh sb="252" eb="254">
      <t>トウロク</t>
    </rPh>
    <phoneticPr fontId="2"/>
  </si>
  <si>
    <r>
      <t>○領収書もⅠ～Ⅲの各期ごとに</t>
    </r>
    <r>
      <rPr>
        <sz val="12"/>
        <color rgb="FFC00000"/>
        <rFont val="ＭＳ Ｐゴシック"/>
        <family val="3"/>
        <charset val="128"/>
      </rPr>
      <t>シートに分けて自動的に作成</t>
    </r>
    <r>
      <rPr>
        <sz val="12"/>
        <color theme="1"/>
        <rFont val="ＭＳ Ｐゴシック"/>
        <family val="3"/>
        <charset val="128"/>
      </rPr>
      <t>されます。
　※</t>
    </r>
    <r>
      <rPr>
        <sz val="12"/>
        <color rgb="FFC00000"/>
        <rFont val="ＭＳ Ｐゴシック"/>
        <family val="3"/>
        <charset val="128"/>
      </rPr>
      <t>領収書を印刷</t>
    </r>
    <r>
      <rPr>
        <sz val="12"/>
        <color theme="1"/>
        <rFont val="ＭＳ Ｐゴシック"/>
        <family val="3"/>
        <charset val="128"/>
      </rPr>
      <t>のうえ、各期の支払期日(抽選会当日）に</t>
    </r>
    <r>
      <rPr>
        <sz val="12"/>
        <color rgb="FFC00000"/>
        <rFont val="ＭＳ Ｐゴシック"/>
        <family val="3"/>
        <charset val="128"/>
      </rPr>
      <t>経費(現金）を添えて会場に</t>
    </r>
    <r>
      <rPr>
        <sz val="12"/>
        <color theme="1"/>
        <rFont val="ＭＳ Ｐゴシック"/>
        <family val="3"/>
        <charset val="128"/>
      </rPr>
      <t>お持ちください。
　※経費支払の際に係で領収書番号を発行し押印します。</t>
    </r>
    <r>
      <rPr>
        <sz val="12"/>
        <color rgb="FFC00000"/>
        <rFont val="ＭＳ Ｐゴシック"/>
        <family val="3"/>
        <charset val="128"/>
      </rPr>
      <t>番号および専門部印なきものは無効</t>
    </r>
    <r>
      <rPr>
        <sz val="12"/>
        <color theme="1"/>
        <rFont val="ＭＳ Ｐゴシック"/>
        <family val="3"/>
        <charset val="128"/>
      </rPr>
      <t>です。
　※Ⅲ期締切日を過ぎての支払手続は、別途お知らせします。</t>
    </r>
    <rPh sb="1" eb="4">
      <t>リョウシュウショ</t>
    </rPh>
    <rPh sb="9" eb="11">
      <t>カクキ</t>
    </rPh>
    <rPh sb="18" eb="19">
      <t>ワ</t>
    </rPh>
    <rPh sb="21" eb="24">
      <t>ジドウテキ</t>
    </rPh>
    <rPh sb="25" eb="27">
      <t>サクセイ</t>
    </rPh>
    <rPh sb="45" eb="47">
      <t>カクキ</t>
    </rPh>
    <rPh sb="48" eb="50">
      <t>シハライ</t>
    </rPh>
    <rPh sb="50" eb="52">
      <t>キジツ</t>
    </rPh>
    <rPh sb="53" eb="56">
      <t>チュウセンカイ</t>
    </rPh>
    <rPh sb="56" eb="58">
      <t>トウジツ</t>
    </rPh>
    <rPh sb="60" eb="62">
      <t>ケイヒ</t>
    </rPh>
    <rPh sb="63" eb="65">
      <t>ゲンキン</t>
    </rPh>
    <rPh sb="67" eb="68">
      <t>ソ</t>
    </rPh>
    <rPh sb="70" eb="72">
      <t>カイジョウ</t>
    </rPh>
    <rPh sb="74" eb="75">
      <t>モ</t>
    </rPh>
    <rPh sb="84" eb="86">
      <t>ケイヒ</t>
    </rPh>
    <rPh sb="86" eb="88">
      <t>シハラ</t>
    </rPh>
    <rPh sb="89" eb="90">
      <t>サイ</t>
    </rPh>
    <rPh sb="91" eb="92">
      <t>カカリ</t>
    </rPh>
    <rPh sb="93" eb="96">
      <t>リョウシュウショ</t>
    </rPh>
    <rPh sb="96" eb="98">
      <t>バンゴウ</t>
    </rPh>
    <rPh sb="99" eb="101">
      <t>ハッコウ</t>
    </rPh>
    <rPh sb="102" eb="104">
      <t>オウイン</t>
    </rPh>
    <rPh sb="108" eb="110">
      <t>バンゴウ</t>
    </rPh>
    <rPh sb="113" eb="115">
      <t>センモン</t>
    </rPh>
    <rPh sb="115" eb="116">
      <t>ブ</t>
    </rPh>
    <rPh sb="116" eb="117">
      <t>イン</t>
    </rPh>
    <rPh sb="122" eb="124">
      <t>ムコウ</t>
    </rPh>
    <rPh sb="131" eb="132">
      <t>キ</t>
    </rPh>
    <rPh sb="132" eb="135">
      <t>シメキリビ</t>
    </rPh>
    <rPh sb="136" eb="137">
      <t>ス</t>
    </rPh>
    <rPh sb="140" eb="142">
      <t>シハラ</t>
    </rPh>
    <rPh sb="142" eb="144">
      <t>テツヅ</t>
    </rPh>
    <rPh sb="146" eb="148">
      <t>ベット</t>
    </rPh>
    <rPh sb="149" eb="150">
      <t>シ</t>
    </rPh>
    <phoneticPr fontId="2"/>
  </si>
  <si>
    <r>
      <t>備　　考
（</t>
    </r>
    <r>
      <rPr>
        <sz val="10"/>
        <rFont val="ＭＳ Ｐゴシック"/>
        <family val="3"/>
        <charset val="128"/>
      </rPr>
      <t>登録内容の変更・抹消等）</t>
    </r>
    <rPh sb="0" eb="1">
      <t>ソナエ</t>
    </rPh>
    <rPh sb="3" eb="4">
      <t>コウ</t>
    </rPh>
    <rPh sb="6" eb="8">
      <t>トウロク</t>
    </rPh>
    <rPh sb="8" eb="10">
      <t>ナイヨウ</t>
    </rPh>
    <rPh sb="11" eb="13">
      <t>ヘンコウ</t>
    </rPh>
    <rPh sb="14" eb="16">
      <t>マッショウ</t>
    </rPh>
    <rPh sb="16" eb="17">
      <t>トウ</t>
    </rPh>
    <phoneticPr fontId="2"/>
  </si>
  <si>
    <t>大会名</t>
    <rPh sb="0" eb="2">
      <t>タイカイ</t>
    </rPh>
    <rPh sb="2" eb="3">
      <t>メイ</t>
    </rPh>
    <phoneticPr fontId="2"/>
  </si>
  <si>
    <t>大会名</t>
    <rPh sb="0" eb="3">
      <t>タイカイメイ</t>
    </rPh>
    <phoneticPr fontId="2"/>
  </si>
  <si>
    <t>※日程欄を適宜変更</t>
    <rPh sb="1" eb="3">
      <t>ニッテイ</t>
    </rPh>
    <rPh sb="3" eb="4">
      <t>ラン</t>
    </rPh>
    <rPh sb="5" eb="7">
      <t>テキギ</t>
    </rPh>
    <rPh sb="7" eb="9">
      <t>ヘンコウ</t>
    </rPh>
    <phoneticPr fontId="2"/>
  </si>
  <si>
    <r>
      <t>補助員（生徒）・役員（教員・職員）として参加した</t>
    </r>
    <r>
      <rPr>
        <sz val="9"/>
        <color rgb="FFFF0000"/>
        <rFont val="ＭＳ Ｐゴシック"/>
        <family val="3"/>
        <charset val="128"/>
      </rPr>
      <t>※派遣依頼のあった場合のみ</t>
    </r>
    <r>
      <rPr>
        <sz val="9"/>
        <rFont val="ＭＳ Ｐゴシック"/>
        <family val="3"/>
        <charset val="128"/>
      </rPr>
      <t>。チームの試合出場の場合を除く</t>
    </r>
    <rPh sb="0" eb="3">
      <t>ホジョイン</t>
    </rPh>
    <rPh sb="4" eb="6">
      <t>セイト</t>
    </rPh>
    <rPh sb="8" eb="10">
      <t>ヤクイン</t>
    </rPh>
    <rPh sb="11" eb="13">
      <t>キョウイン</t>
    </rPh>
    <rPh sb="14" eb="16">
      <t>ショクイン</t>
    </rPh>
    <rPh sb="20" eb="22">
      <t>サンカ</t>
    </rPh>
    <phoneticPr fontId="2"/>
  </si>
  <si>
    <r>
      <t>○Ｅ表(活動報告書）はＢ表を作成・更新することで、</t>
    </r>
    <r>
      <rPr>
        <sz val="12"/>
        <color rgb="FFC00000"/>
        <rFont val="ＭＳ Ｐゴシック"/>
        <family val="3"/>
        <charset val="128"/>
      </rPr>
      <t>氏名等が自動的に反映</t>
    </r>
    <r>
      <rPr>
        <sz val="12"/>
        <rFont val="ＭＳ Ｐゴシック"/>
        <family val="3"/>
        <charset val="128"/>
      </rPr>
      <t>されています。
　※最初に</t>
    </r>
    <r>
      <rPr>
        <sz val="12"/>
        <color rgb="FFC00000"/>
        <rFont val="ＭＳ Ｐゴシック"/>
        <family val="3"/>
        <charset val="128"/>
      </rPr>
      <t>「報告する大会名のコード」を右欄外の表から選択</t>
    </r>
    <r>
      <rPr>
        <sz val="12"/>
        <rFont val="ＭＳ Ｐゴシック"/>
        <family val="3"/>
        <charset val="128"/>
      </rPr>
      <t>して、</t>
    </r>
    <r>
      <rPr>
        <sz val="12"/>
        <color rgb="FFC00000"/>
        <rFont val="ＭＳ Ｐゴシック"/>
        <family val="3"/>
        <charset val="128"/>
      </rPr>
      <t>大会コード欄に記入</t>
    </r>
    <r>
      <rPr>
        <sz val="12"/>
        <rFont val="ＭＳ Ｐゴシック"/>
        <family val="3"/>
        <charset val="128"/>
      </rPr>
      <t>してください。
　※チームの大会参加状況に合わせて、</t>
    </r>
    <r>
      <rPr>
        <sz val="12"/>
        <color rgb="FFC00000"/>
        <rFont val="ＭＳ Ｐゴシック"/>
        <family val="3"/>
        <charset val="128"/>
      </rPr>
      <t>右欄外の「日程」を変更・追記</t>
    </r>
    <r>
      <rPr>
        <sz val="12"/>
        <rFont val="ＭＳ Ｐゴシック"/>
        <family val="3"/>
        <charset val="128"/>
      </rPr>
      <t>してください。(移動日も記入）
　※男女共通ファイルの場合は、</t>
    </r>
    <r>
      <rPr>
        <sz val="12"/>
        <color rgb="FFC00000"/>
        <rFont val="ＭＳ Ｐゴシック"/>
        <family val="3"/>
        <charset val="128"/>
      </rPr>
      <t>男女両方の試合日程を同一の表で</t>
    </r>
    <r>
      <rPr>
        <sz val="12"/>
        <rFont val="ＭＳ Ｐゴシック"/>
        <family val="3"/>
        <charset val="128"/>
      </rPr>
      <t>まとめてください。
　※登録生徒等変更の場合は、</t>
    </r>
    <r>
      <rPr>
        <sz val="12"/>
        <color rgb="FFFF0000"/>
        <rFont val="ＭＳ Ｐゴシック"/>
        <family val="3"/>
        <charset val="128"/>
      </rPr>
      <t>「B表」に戻って記入</t>
    </r>
    <r>
      <rPr>
        <sz val="12"/>
        <rFont val="ＭＳ Ｐゴシック"/>
        <family val="3"/>
        <charset val="128"/>
      </rPr>
      <t>をしてください。(自動的に変更されます）</t>
    </r>
    <rPh sb="2" eb="3">
      <t>ヒョウ</t>
    </rPh>
    <rPh sb="4" eb="6">
      <t>カツドウ</t>
    </rPh>
    <rPh sb="6" eb="9">
      <t>ホウコクショ</t>
    </rPh>
    <rPh sb="12" eb="13">
      <t>ヒョウ</t>
    </rPh>
    <rPh sb="14" eb="16">
      <t>サクセイ</t>
    </rPh>
    <rPh sb="17" eb="19">
      <t>コウシン</t>
    </rPh>
    <rPh sb="25" eb="27">
      <t>シメイ</t>
    </rPh>
    <rPh sb="27" eb="28">
      <t>トウ</t>
    </rPh>
    <rPh sb="29" eb="32">
      <t>ジドウテキ</t>
    </rPh>
    <rPh sb="33" eb="35">
      <t>ハンエイ</t>
    </rPh>
    <rPh sb="45" eb="47">
      <t>サイショ</t>
    </rPh>
    <rPh sb="49" eb="51">
      <t>ホウコク</t>
    </rPh>
    <rPh sb="53" eb="55">
      <t>タイカイ</t>
    </rPh>
    <rPh sb="55" eb="56">
      <t>メイ</t>
    </rPh>
    <rPh sb="62" eb="63">
      <t>ミギ</t>
    </rPh>
    <rPh sb="63" eb="65">
      <t>ランガイ</t>
    </rPh>
    <rPh sb="66" eb="67">
      <t>ヒョウ</t>
    </rPh>
    <rPh sb="69" eb="71">
      <t>センタク</t>
    </rPh>
    <rPh sb="74" eb="76">
      <t>タイカイ</t>
    </rPh>
    <rPh sb="79" eb="80">
      <t>ラン</t>
    </rPh>
    <rPh sb="81" eb="83">
      <t>キニュウ</t>
    </rPh>
    <rPh sb="97" eb="99">
      <t>タイカイ</t>
    </rPh>
    <rPh sb="99" eb="101">
      <t>サンカ</t>
    </rPh>
    <rPh sb="101" eb="103">
      <t>ジョウキョウ</t>
    </rPh>
    <rPh sb="104" eb="105">
      <t>ア</t>
    </rPh>
    <rPh sb="109" eb="110">
      <t>ミギ</t>
    </rPh>
    <rPh sb="110" eb="112">
      <t>ランガイ</t>
    </rPh>
    <rPh sb="114" eb="116">
      <t>ニッテイ</t>
    </rPh>
    <rPh sb="118" eb="120">
      <t>ヘンコウ</t>
    </rPh>
    <rPh sb="121" eb="123">
      <t>ツイキ</t>
    </rPh>
    <rPh sb="131" eb="134">
      <t>イドウビ</t>
    </rPh>
    <rPh sb="135" eb="137">
      <t>キニュウ</t>
    </rPh>
    <rPh sb="141" eb="143">
      <t>ダンジョ</t>
    </rPh>
    <rPh sb="143" eb="145">
      <t>キョウツウ</t>
    </rPh>
    <rPh sb="150" eb="152">
      <t>バアイ</t>
    </rPh>
    <rPh sb="154" eb="156">
      <t>ダンジョ</t>
    </rPh>
    <rPh sb="156" eb="158">
      <t>リョウホウ</t>
    </rPh>
    <rPh sb="159" eb="161">
      <t>シアイ</t>
    </rPh>
    <rPh sb="161" eb="163">
      <t>ニッテイ</t>
    </rPh>
    <rPh sb="164" eb="166">
      <t>ドウイツ</t>
    </rPh>
    <rPh sb="167" eb="168">
      <t>ヒョウ</t>
    </rPh>
    <rPh sb="189" eb="191">
      <t>バアイ</t>
    </rPh>
    <rPh sb="195" eb="196">
      <t>ヒョウ</t>
    </rPh>
    <rPh sb="198" eb="199">
      <t>モド</t>
    </rPh>
    <rPh sb="201" eb="203">
      <t>キニュウ</t>
    </rPh>
    <rPh sb="212" eb="215">
      <t>ジドウテキ</t>
    </rPh>
    <rPh sb="216" eb="218">
      <t>ヘンコウ</t>
    </rPh>
    <phoneticPr fontId="2"/>
  </si>
  <si>
    <r>
      <t>※まず最初に</t>
    </r>
    <r>
      <rPr>
        <sz val="11"/>
        <color rgb="FFFF0000"/>
        <rFont val="ＭＳ Ｐゴシック"/>
        <family val="3"/>
        <charset val="128"/>
      </rPr>
      <t>「報告する大会名のコード」を右欄外の表から選択</t>
    </r>
    <r>
      <rPr>
        <sz val="11"/>
        <rFont val="ＭＳ Ｐゴシック"/>
        <family val="3"/>
        <charset val="128"/>
      </rPr>
      <t>して、大会コード欄に記入してください。
※チームの大会参加状況に合わせて、</t>
    </r>
    <r>
      <rPr>
        <sz val="11"/>
        <color rgb="FFFF0000"/>
        <rFont val="ＭＳ Ｐゴシック"/>
        <family val="3"/>
        <charset val="128"/>
      </rPr>
      <t>右欄外の「日程」を直接変更・追記</t>
    </r>
    <r>
      <rPr>
        <sz val="11"/>
        <rFont val="ＭＳ Ｐゴシック"/>
        <family val="3"/>
        <charset val="128"/>
      </rPr>
      <t>してください。(移動日も記入）
※</t>
    </r>
    <r>
      <rPr>
        <sz val="11"/>
        <color rgb="FFFF0000"/>
        <rFont val="ＭＳ Ｐゴシック"/>
        <family val="3"/>
        <charset val="128"/>
      </rPr>
      <t>登録生徒等変更の場合は、「B表」に戻って追記更新</t>
    </r>
    <r>
      <rPr>
        <sz val="11"/>
        <rFont val="ＭＳ Ｐゴシック"/>
        <family val="3"/>
        <charset val="128"/>
      </rPr>
      <t>をしてください。(自動的に変更されます）</t>
    </r>
    <rPh sb="3" eb="5">
      <t>サイショ</t>
    </rPh>
    <rPh sb="7" eb="9">
      <t>ホウコク</t>
    </rPh>
    <rPh sb="11" eb="13">
      <t>タイカイ</t>
    </rPh>
    <rPh sb="13" eb="14">
      <t>メイ</t>
    </rPh>
    <rPh sb="20" eb="21">
      <t>ミギ</t>
    </rPh>
    <rPh sb="21" eb="23">
      <t>ランガイ</t>
    </rPh>
    <rPh sb="24" eb="25">
      <t>ヒョウ</t>
    </rPh>
    <rPh sb="27" eb="29">
      <t>センタク</t>
    </rPh>
    <rPh sb="32" eb="34">
      <t>タイカイ</t>
    </rPh>
    <rPh sb="37" eb="38">
      <t>ラン</t>
    </rPh>
    <rPh sb="39" eb="41">
      <t>キニュウ</t>
    </rPh>
    <rPh sb="54" eb="56">
      <t>タイカイ</t>
    </rPh>
    <rPh sb="56" eb="58">
      <t>サンカ</t>
    </rPh>
    <rPh sb="58" eb="60">
      <t>ジョウキョウ</t>
    </rPh>
    <rPh sb="61" eb="62">
      <t>ア</t>
    </rPh>
    <rPh sb="66" eb="67">
      <t>ミギ</t>
    </rPh>
    <rPh sb="67" eb="69">
      <t>ランガイ</t>
    </rPh>
    <rPh sb="71" eb="73">
      <t>ニッテイ</t>
    </rPh>
    <rPh sb="75" eb="77">
      <t>チョクセツ</t>
    </rPh>
    <rPh sb="77" eb="79">
      <t>ヘンコウ</t>
    </rPh>
    <rPh sb="80" eb="82">
      <t>ツイキ</t>
    </rPh>
    <rPh sb="90" eb="93">
      <t>イドウビ</t>
    </rPh>
    <rPh sb="94" eb="96">
      <t>キニュウ</t>
    </rPh>
    <rPh sb="107" eb="109">
      <t>バアイ</t>
    </rPh>
    <rPh sb="113" eb="114">
      <t>ヒョウ</t>
    </rPh>
    <rPh sb="116" eb="117">
      <t>モド</t>
    </rPh>
    <rPh sb="119" eb="121">
      <t>ツイキ</t>
    </rPh>
    <rPh sb="121" eb="123">
      <t>コウシン</t>
    </rPh>
    <rPh sb="132" eb="135">
      <t>ジドウテキ</t>
    </rPh>
    <rPh sb="136" eb="138">
      <t>ヘンコウ</t>
    </rPh>
    <phoneticPr fontId="2"/>
  </si>
  <si>
    <r>
      <t>○</t>
    </r>
    <r>
      <rPr>
        <sz val="12"/>
        <color rgb="FFC00000"/>
        <rFont val="ＭＳ Ｐゴシック"/>
        <family val="3"/>
        <charset val="128"/>
      </rPr>
      <t>登録内容の変更・抹消</t>
    </r>
    <r>
      <rPr>
        <sz val="12"/>
        <rFont val="ＭＳ Ｐゴシック"/>
        <family val="3"/>
        <charset val="128"/>
      </rPr>
      <t>の場合は、所定欄に変更の</t>
    </r>
    <r>
      <rPr>
        <sz val="12"/>
        <color rgb="FFC00000"/>
        <rFont val="ＭＳ Ｐゴシック"/>
        <family val="3"/>
        <charset val="128"/>
      </rPr>
      <t>「摘要」</t>
    </r>
    <r>
      <rPr>
        <sz val="12"/>
        <rFont val="ＭＳ Ｐゴシック"/>
        <family val="3"/>
        <charset val="128"/>
      </rPr>
      <t>を選択し、その</t>
    </r>
    <r>
      <rPr>
        <sz val="12"/>
        <color rgb="FFC00000"/>
        <rFont val="ＭＳ Ｐゴシック"/>
        <family val="3"/>
        <charset val="128"/>
      </rPr>
      <t>「日付」</t>
    </r>
    <r>
      <rPr>
        <sz val="12"/>
        <rFont val="ＭＳ Ｐゴシック"/>
        <family val="3"/>
        <charset val="128"/>
      </rPr>
      <t>を追記してください。（日付は経費返金の可否を判断するための参考にします）
　※</t>
    </r>
    <r>
      <rPr>
        <sz val="12"/>
        <color rgb="FFC00000"/>
        <rFont val="ＭＳ Ｐゴシック"/>
        <family val="3"/>
        <charset val="128"/>
      </rPr>
      <t>それ以外の記載内容の削除・上書きはしない</t>
    </r>
    <r>
      <rPr>
        <sz val="12"/>
        <rFont val="ＭＳ Ｐゴシック"/>
        <family val="3"/>
        <charset val="128"/>
      </rPr>
      <t>でください（改姓の場合も含む）。</t>
    </r>
    <r>
      <rPr>
        <sz val="12"/>
        <color rgb="FFFF0000"/>
        <rFont val="ＭＳ Ｐゴシック"/>
        <family val="3"/>
        <charset val="128"/>
      </rPr>
      <t>「変更内容」の欄に記入</t>
    </r>
    <r>
      <rPr>
        <sz val="12"/>
        <rFont val="ＭＳ Ｐゴシック"/>
        <family val="3"/>
        <charset val="128"/>
      </rPr>
      <t>して下さい。
　　　【してはいけない例】退部した生徒のデータを削除して別の入部生徒の氏名を上書きをする、など
　※各期の登録時、また登録内容に変更があれば随時、</t>
    </r>
    <r>
      <rPr>
        <sz val="12"/>
        <color rgb="FFC00000"/>
        <rFont val="ＭＳ Ｐゴシック"/>
        <family val="3"/>
        <charset val="128"/>
      </rPr>
      <t>更新されたファイルをそのまま添付送信</t>
    </r>
    <r>
      <rPr>
        <sz val="12"/>
        <rFont val="ＭＳ Ｐゴシック"/>
        <family val="3"/>
        <charset val="128"/>
      </rPr>
      <t xml:space="preserve">してください。（受信ファイルはすべて係で日付別に管理します）
</t>
    </r>
    <rPh sb="3" eb="5">
      <t>ナイヨウ</t>
    </rPh>
    <rPh sb="6" eb="8">
      <t>ヘンコウ</t>
    </rPh>
    <rPh sb="9" eb="11">
      <t>マッショウ</t>
    </rPh>
    <rPh sb="12" eb="14">
      <t>バアイ</t>
    </rPh>
    <rPh sb="16" eb="18">
      <t>ショテイ</t>
    </rPh>
    <rPh sb="18" eb="19">
      <t>ラン</t>
    </rPh>
    <rPh sb="20" eb="22">
      <t>ヘンコウ</t>
    </rPh>
    <rPh sb="24" eb="26">
      <t>テキヨウ</t>
    </rPh>
    <rPh sb="28" eb="30">
      <t>センタク</t>
    </rPh>
    <rPh sb="35" eb="37">
      <t>ヒヅケ</t>
    </rPh>
    <rPh sb="39" eb="41">
      <t>ツイキ</t>
    </rPh>
    <rPh sb="49" eb="51">
      <t>ヒヅケ</t>
    </rPh>
    <rPh sb="52" eb="54">
      <t>ケイヒ</t>
    </rPh>
    <rPh sb="54" eb="56">
      <t>ヘンキン</t>
    </rPh>
    <rPh sb="57" eb="59">
      <t>カヒ</t>
    </rPh>
    <rPh sb="60" eb="62">
      <t>ハンダン</t>
    </rPh>
    <rPh sb="67" eb="69">
      <t>サンコウ</t>
    </rPh>
    <rPh sb="79" eb="81">
      <t>イガイ</t>
    </rPh>
    <rPh sb="82" eb="84">
      <t>キサイ</t>
    </rPh>
    <rPh sb="84" eb="86">
      <t>ナイヨウ</t>
    </rPh>
    <rPh sb="87" eb="89">
      <t>サクジョ</t>
    </rPh>
    <rPh sb="90" eb="92">
      <t>ウワガ</t>
    </rPh>
    <rPh sb="103" eb="105">
      <t>カイセイ</t>
    </rPh>
    <rPh sb="106" eb="108">
      <t>バアイ</t>
    </rPh>
    <rPh sb="109" eb="110">
      <t>フク</t>
    </rPh>
    <rPh sb="114" eb="116">
      <t>ヘンコウ</t>
    </rPh>
    <rPh sb="116" eb="118">
      <t>ナイヨウ</t>
    </rPh>
    <rPh sb="120" eb="121">
      <t>ラン</t>
    </rPh>
    <rPh sb="122" eb="124">
      <t>キニュウ</t>
    </rPh>
    <rPh sb="126" eb="127">
      <t>クダ</t>
    </rPh>
    <rPh sb="142" eb="143">
      <t>レイ</t>
    </rPh>
    <rPh sb="144" eb="146">
      <t>タイブ</t>
    </rPh>
    <rPh sb="148" eb="150">
      <t>セイト</t>
    </rPh>
    <rPh sb="155" eb="157">
      <t>サクジョ</t>
    </rPh>
    <rPh sb="159" eb="160">
      <t>ベツ</t>
    </rPh>
    <rPh sb="161" eb="163">
      <t>ニュウブ</t>
    </rPh>
    <rPh sb="163" eb="165">
      <t>セイト</t>
    </rPh>
    <rPh sb="166" eb="168">
      <t>シメイ</t>
    </rPh>
    <rPh sb="169" eb="171">
      <t>ウワガ</t>
    </rPh>
    <rPh sb="181" eb="182">
      <t>カク</t>
    </rPh>
    <rPh sb="190" eb="192">
      <t>トウロク</t>
    </rPh>
    <rPh sb="192" eb="194">
      <t>ナイヨウ</t>
    </rPh>
    <rPh sb="195" eb="197">
      <t>ヘンコウ</t>
    </rPh>
    <rPh sb="201" eb="203">
      <t>ズイジ</t>
    </rPh>
    <rPh sb="204" eb="206">
      <t>コウシン</t>
    </rPh>
    <rPh sb="218" eb="220">
      <t>テンプ</t>
    </rPh>
    <rPh sb="220" eb="222">
      <t>ソウシン</t>
    </rPh>
    <phoneticPr fontId="2"/>
  </si>
  <si>
    <r>
      <t>○Ⅰ～Ⅲの各期の登録は、必ず</t>
    </r>
    <r>
      <rPr>
        <sz val="12"/>
        <color rgb="FFC00000"/>
        <rFont val="ＭＳ Ｐゴシック"/>
        <family val="3"/>
        <charset val="128"/>
      </rPr>
      <t>同じシート</t>
    </r>
    <r>
      <rPr>
        <sz val="12"/>
        <rFont val="ＭＳ Ｐゴシック"/>
        <family val="3"/>
        <charset val="128"/>
      </rPr>
      <t>に(別のシートに分けずに）必要事項を追記して、そのままファイルを添付提出してください。
　※支払期日を確定するために</t>
    </r>
    <r>
      <rPr>
        <sz val="12"/>
        <color rgb="FFC00000"/>
        <rFont val="ＭＳ Ｐゴシック"/>
        <family val="3"/>
        <charset val="128"/>
      </rPr>
      <t>「登録の日付」は必ず記入</t>
    </r>
    <r>
      <rPr>
        <sz val="12"/>
        <rFont val="ＭＳ Ｐゴシック"/>
        <family val="3"/>
        <charset val="128"/>
      </rPr>
      <t>してください。また</t>
    </r>
    <r>
      <rPr>
        <sz val="12"/>
        <color rgb="FFC00000"/>
        <rFont val="ＭＳ Ｐゴシック"/>
        <family val="3"/>
        <charset val="128"/>
      </rPr>
      <t>登録の日付は提出日</t>
    </r>
    <r>
      <rPr>
        <sz val="12"/>
        <rFont val="ＭＳ Ｐゴシック"/>
        <family val="3"/>
        <charset val="128"/>
      </rPr>
      <t>（ファイルの更新日）に合わせてください。
　　【Ⅰ期】新2・3年生(</t>
    </r>
    <r>
      <rPr>
        <sz val="12"/>
        <color rgb="FFC00000"/>
        <rFont val="ＭＳ Ｐゴシック"/>
        <family val="3"/>
        <charset val="128"/>
      </rPr>
      <t>新学年</t>
    </r>
    <r>
      <rPr>
        <sz val="12"/>
        <rFont val="ＭＳ Ｐゴシック"/>
        <family val="3"/>
        <charset val="128"/>
      </rPr>
      <t>で記入）…</t>
    </r>
    <r>
      <rPr>
        <sz val="12"/>
        <color rgb="FFC00000"/>
        <rFont val="ＭＳ Ｐゴシック"/>
        <family val="3"/>
        <charset val="128"/>
      </rPr>
      <t>2/29</t>
    </r>
    <r>
      <rPr>
        <sz val="12"/>
        <rFont val="ＭＳ Ｐゴシック"/>
        <family val="3"/>
        <charset val="128"/>
      </rPr>
      <t>登録分まで
　　【Ⅱ期】Ⅰ期未登録部員・新入生・教員職員…</t>
    </r>
    <r>
      <rPr>
        <sz val="12"/>
        <color rgb="FFC00000"/>
        <rFont val="ＭＳ Ｐゴシック"/>
        <family val="3"/>
        <charset val="128"/>
      </rPr>
      <t>5/6</t>
    </r>
    <r>
      <rPr>
        <sz val="12"/>
        <rFont val="ＭＳ Ｐゴシック"/>
        <family val="3"/>
        <charset val="128"/>
      </rPr>
      <t>登録分まで
　　【Ⅲ期】追加・中途加入部員等…</t>
    </r>
    <r>
      <rPr>
        <sz val="12"/>
        <color rgb="FFC00000"/>
        <rFont val="ＭＳ Ｐゴシック"/>
        <family val="3"/>
        <charset val="128"/>
      </rPr>
      <t>11/26締切（以降は経費支払も含めて個別に対応します）</t>
    </r>
    <r>
      <rPr>
        <sz val="12"/>
        <rFont val="ＭＳ Ｐゴシック"/>
        <family val="3"/>
        <charset val="128"/>
      </rPr>
      <t xml:space="preserve">
</t>
    </r>
    <rPh sb="37" eb="39">
      <t>ツイキ</t>
    </rPh>
    <rPh sb="216" eb="218">
      <t>イコウ</t>
    </rPh>
    <rPh sb="219" eb="221">
      <t>ケイヒ</t>
    </rPh>
    <rPh sb="221" eb="223">
      <t>シハライ</t>
    </rPh>
    <rPh sb="224" eb="225">
      <t>フク</t>
    </rPh>
    <rPh sb="227" eb="229">
      <t>コベツ</t>
    </rPh>
    <rPh sb="230" eb="232">
      <t>タイオウ</t>
    </rPh>
    <phoneticPr fontId="2"/>
  </si>
  <si>
    <t>2020/2/5作成　情報管理部(高体連登録係）</t>
    <rPh sb="8" eb="10">
      <t>サクセイ</t>
    </rPh>
    <rPh sb="11" eb="13">
      <t>ジョウホウ</t>
    </rPh>
    <rPh sb="13" eb="15">
      <t>カンリ</t>
    </rPh>
    <rPh sb="15" eb="16">
      <t>ブ</t>
    </rPh>
    <rPh sb="17" eb="20">
      <t>コウタイレン</t>
    </rPh>
    <rPh sb="20" eb="22">
      <t>トウロク</t>
    </rPh>
    <rPh sb="22" eb="23">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</si>
</sst>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m/d;@"/>
    <numFmt numFmtId="177" formatCode="0_);[Red]\(0\)"/>
    <numFmt numFmtId="178" formatCode="&quot;¥&quot;#,##0_);[Red]\(&quot;¥&quot;#,##0\)"/>
    <numFmt numFmtId="179" formatCode="#,##0_ "/>
    <numFmt numFmtId="180" formatCode="[$-F800]dddd\,\ mmmm\ dd\,\ yyyy"/>
  </numFmts>
  <fonts count="5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sz val="11"/>
      <name val="ＭＳ 明朝"/>
      <family val="1"/>
      <charset val="128"/>
    </font>
    <font>
      <sz val="16"/>
      <name val="ＭＳ Ｐゴシック"/>
      <family val="3"/>
      <charset val="128"/>
    </font>
    <font>
      <b/>
      <sz val="14"/>
      <name val="ＭＳ Ｐゴシック"/>
      <family val="3"/>
      <charset val="128"/>
    </font>
    <font>
      <sz val="11"/>
      <color theme="1"/>
      <name val="游ゴシック"/>
      <family val="2"/>
      <scheme val="minor"/>
    </font>
    <font>
      <b/>
      <sz val="18"/>
      <name val="ＭＳ Ｐゴシック"/>
      <family val="3"/>
      <charset val="128"/>
    </font>
    <font>
      <b/>
      <sz val="12"/>
      <name val="ＭＳ Ｐゴシック"/>
      <family val="3"/>
      <charset val="128"/>
    </font>
    <font>
      <sz val="16"/>
      <color theme="1"/>
      <name val="ＭＳ 明朝"/>
      <family val="1"/>
      <charset val="128"/>
    </font>
    <font>
      <sz val="24"/>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2"/>
      <color theme="0"/>
      <name val="ＭＳ 明朝"/>
      <family val="1"/>
      <charset val="128"/>
    </font>
    <font>
      <b/>
      <sz val="14"/>
      <color theme="1"/>
      <name val="ＭＳ 明朝"/>
      <family val="1"/>
      <charset val="128"/>
    </font>
    <font>
      <b/>
      <sz val="10"/>
      <name val="ＭＳ Ｐゴシック"/>
      <family val="3"/>
      <charset val="128"/>
    </font>
    <font>
      <b/>
      <sz val="9"/>
      <name val="ＭＳ Ｐゴシック"/>
      <family val="3"/>
      <charset val="128"/>
    </font>
    <font>
      <sz val="9"/>
      <name val="ＭＳ Ｐゴシック"/>
      <family val="3"/>
      <charset val="128"/>
    </font>
    <font>
      <b/>
      <sz val="28"/>
      <name val="ＭＳ Ｐゴシック"/>
      <family val="3"/>
      <charset val="128"/>
    </font>
    <font>
      <sz val="10"/>
      <color theme="1"/>
      <name val="ＭＳ 明朝"/>
      <family val="1"/>
      <charset val="128"/>
    </font>
    <font>
      <sz val="24"/>
      <color theme="1"/>
      <name val="ＭＳ ゴシック"/>
      <family val="3"/>
      <charset val="128"/>
    </font>
    <font>
      <sz val="10"/>
      <color theme="1"/>
      <name val="ＭＳ ゴシック"/>
      <family val="3"/>
      <charset val="128"/>
    </font>
    <font>
      <sz val="14"/>
      <color theme="0"/>
      <name val="ＭＳ Ｐゴシック"/>
      <family val="3"/>
      <charset val="128"/>
    </font>
    <font>
      <sz val="12"/>
      <color theme="0"/>
      <name val="ＭＳ Ｐゴシック"/>
      <family val="3"/>
      <charset val="128"/>
    </font>
    <font>
      <b/>
      <sz val="10"/>
      <color theme="1"/>
      <name val="ＭＳ Ｐゴシック"/>
      <family val="3"/>
      <charset val="128"/>
    </font>
    <font>
      <sz val="16"/>
      <color theme="1"/>
      <name val="ＭＳ Ｐゴシック"/>
      <family val="3"/>
      <charset val="128"/>
    </font>
    <font>
      <sz val="18"/>
      <name val="ＭＳ Ｐゴシック"/>
      <family val="3"/>
      <charset val="128"/>
    </font>
    <font>
      <sz val="24"/>
      <name val="ＭＳ Ｐゴシック"/>
      <family val="3"/>
      <charset val="128"/>
    </font>
    <font>
      <sz val="8"/>
      <color theme="1"/>
      <name val="ＭＳ 明朝"/>
      <family val="1"/>
      <charset val="128"/>
    </font>
    <font>
      <b/>
      <sz val="18"/>
      <color theme="1"/>
      <name val="ＭＳ 明朝"/>
      <family val="1"/>
      <charset val="128"/>
    </font>
    <font>
      <b/>
      <sz val="26"/>
      <color theme="1"/>
      <name val="ＭＳ 明朝"/>
      <family val="1"/>
      <charset val="128"/>
    </font>
    <font>
      <b/>
      <sz val="20"/>
      <color theme="1"/>
      <name val="ＭＳ 明朝"/>
      <family val="1"/>
      <charset val="128"/>
    </font>
    <font>
      <b/>
      <sz val="18"/>
      <color theme="1"/>
      <name val="ＭＳ Ｐゴシック"/>
      <family val="3"/>
      <charset val="128"/>
    </font>
    <font>
      <b/>
      <sz val="12"/>
      <color theme="1"/>
      <name val="游ゴシック"/>
      <family val="3"/>
      <charset val="128"/>
      <scheme val="minor"/>
    </font>
    <font>
      <sz val="12"/>
      <color theme="1"/>
      <name val="ＭＳ Ｐゴシック"/>
      <family val="3"/>
      <charset val="128"/>
    </font>
    <font>
      <sz val="12"/>
      <color rgb="FFC00000"/>
      <name val="ＭＳ Ｐゴシック"/>
      <family val="3"/>
      <charset val="128"/>
    </font>
    <font>
      <b/>
      <sz val="12"/>
      <color theme="1"/>
      <name val="ＭＳ Ｐゴシック"/>
      <family val="3"/>
      <charset val="128"/>
    </font>
    <font>
      <b/>
      <sz val="12"/>
      <color theme="8" tint="-0.499984740745262"/>
      <name val="ＭＳ Ｐゴシック"/>
      <family val="3"/>
      <charset val="128"/>
    </font>
    <font>
      <sz val="11"/>
      <color rgb="FFFF0000"/>
      <name val="ＭＳ Ｐゴシック"/>
      <family val="3"/>
      <charset val="128"/>
    </font>
    <font>
      <sz val="9"/>
      <color rgb="FFFF0000"/>
      <name val="ＭＳ Ｐゴシック"/>
      <family val="3"/>
      <charset val="128"/>
    </font>
    <font>
      <sz val="12"/>
      <color rgb="FFFF0000"/>
      <name val="ＭＳ Ｐゴシック"/>
      <family val="3"/>
      <charset val="128"/>
    </font>
  </fonts>
  <fills count="13">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theme="7"/>
        <bgColor indexed="64"/>
      </patternFill>
    </fill>
    <fill>
      <patternFill patternType="solid">
        <fgColor indexed="22"/>
        <bgColor indexed="64"/>
      </patternFill>
    </fill>
    <fill>
      <patternFill patternType="solid">
        <fgColor rgb="FFFFC000"/>
        <bgColor indexed="64"/>
      </patternFill>
    </fill>
    <fill>
      <patternFill patternType="solid">
        <fgColor theme="5" tint="0.59996337778862885"/>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theme="4" tint="0.59996337778862885"/>
        <bgColor indexed="64"/>
      </patternFill>
    </fill>
    <fill>
      <patternFill patternType="solid">
        <fgColor theme="8" tint="0.79998168889431442"/>
        <bgColor indexed="64"/>
      </patternFill>
    </fill>
  </fills>
  <borders count="19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top style="thin">
        <color auto="1"/>
      </top>
      <bottom style="medium">
        <color auto="1"/>
      </bottom>
      <diagonal/>
    </border>
    <border>
      <left style="hair">
        <color auto="1"/>
      </left>
      <right style="medium">
        <color auto="1"/>
      </right>
      <top style="thin">
        <color auto="1"/>
      </top>
      <bottom style="medium">
        <color auto="1"/>
      </bottom>
      <diagonal/>
    </border>
    <border>
      <left/>
      <right/>
      <top style="hair">
        <color auto="1"/>
      </top>
      <bottom style="hair">
        <color auto="1"/>
      </bottom>
      <diagonal/>
    </border>
    <border>
      <left style="medium">
        <color indexed="64"/>
      </left>
      <right/>
      <top style="medium">
        <color indexed="64"/>
      </top>
      <bottom style="thin">
        <color auto="1"/>
      </bottom>
      <diagonal/>
    </border>
    <border>
      <left/>
      <right style="medium">
        <color indexed="64"/>
      </right>
      <top style="thin">
        <color indexed="64"/>
      </top>
      <bottom style="medium">
        <color auto="1"/>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double">
        <color indexed="64"/>
      </right>
      <top style="thin">
        <color indexed="64"/>
      </top>
      <bottom style="medium">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auto="1"/>
      </bottom>
      <diagonal/>
    </border>
    <border>
      <left/>
      <right style="double">
        <color indexed="64"/>
      </right>
      <top style="thin">
        <color indexed="64"/>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auto="1"/>
      </top>
      <bottom style="double">
        <color indexed="64"/>
      </bottom>
      <diagonal/>
    </border>
    <border>
      <left style="thin">
        <color indexed="64"/>
      </left>
      <right style="thin">
        <color indexed="64"/>
      </right>
      <top style="thin">
        <color auto="1"/>
      </top>
      <bottom style="double">
        <color indexed="64"/>
      </bottom>
      <diagonal/>
    </border>
    <border>
      <left style="thin">
        <color indexed="64"/>
      </left>
      <right style="double">
        <color indexed="64"/>
      </right>
      <top style="thin">
        <color auto="1"/>
      </top>
      <bottom style="double">
        <color indexed="64"/>
      </bottom>
      <diagonal/>
    </border>
    <border>
      <left style="double">
        <color indexed="64"/>
      </left>
      <right style="thin">
        <color indexed="64"/>
      </right>
      <top style="thin">
        <color auto="1"/>
      </top>
      <bottom style="double">
        <color indexed="64"/>
      </bottom>
      <diagonal/>
    </border>
    <border>
      <left/>
      <right style="hair">
        <color indexed="64"/>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indexed="64"/>
      </left>
      <right/>
      <top style="thin">
        <color auto="1"/>
      </top>
      <bottom style="double">
        <color indexed="64"/>
      </bottom>
      <diagonal/>
    </border>
    <border>
      <left style="thin">
        <color indexed="64"/>
      </left>
      <right style="medium">
        <color indexed="64"/>
      </right>
      <top style="thin">
        <color auto="1"/>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auto="1"/>
      </top>
      <bottom style="double">
        <color indexed="64"/>
      </bottom>
      <diagonal/>
    </border>
    <border>
      <left/>
      <right/>
      <top style="dashDot">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auto="1"/>
      </top>
      <bottom style="medium">
        <color indexed="64"/>
      </bottom>
      <diagonal/>
    </border>
    <border>
      <left style="double">
        <color indexed="64"/>
      </left>
      <right/>
      <top style="thin">
        <color auto="1"/>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medium">
        <color indexed="64"/>
      </top>
      <bottom style="thin">
        <color indexed="64"/>
      </bottom>
      <diagonal/>
    </border>
    <border>
      <left style="thick">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thick">
        <color indexed="64"/>
      </right>
      <top style="double">
        <color indexed="64"/>
      </top>
      <bottom style="thick">
        <color indexed="64"/>
      </bottom>
      <diagonal/>
    </border>
    <border>
      <left/>
      <right style="double">
        <color indexed="64"/>
      </right>
      <top style="thick">
        <color indexed="64"/>
      </top>
      <bottom style="double">
        <color indexed="64"/>
      </bottom>
      <diagonal/>
    </border>
    <border>
      <left style="thin">
        <color indexed="64"/>
      </left>
      <right style="double">
        <color indexed="64"/>
      </right>
      <top style="double">
        <color indexed="64"/>
      </top>
      <bottom style="thick">
        <color indexed="64"/>
      </bottom>
      <diagonal/>
    </border>
    <border>
      <left/>
      <right/>
      <top style="slantDashDot">
        <color auto="1"/>
      </top>
      <bottom/>
      <diagonal/>
    </border>
    <border>
      <left/>
      <right/>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double">
        <color indexed="64"/>
      </top>
      <bottom style="medium">
        <color auto="1"/>
      </bottom>
      <diagonal/>
    </border>
    <border>
      <left/>
      <right style="double">
        <color indexed="64"/>
      </right>
      <top style="double">
        <color indexed="64"/>
      </top>
      <bottom style="medium">
        <color auto="1"/>
      </bottom>
      <diagonal/>
    </border>
    <border>
      <left/>
      <right style="thin">
        <color indexed="64"/>
      </right>
      <top style="double">
        <color indexed="64"/>
      </top>
      <bottom style="medium">
        <color auto="1"/>
      </bottom>
      <diagonal/>
    </border>
    <border>
      <left style="thin">
        <color indexed="64"/>
      </left>
      <right/>
      <top style="double">
        <color indexed="64"/>
      </top>
      <bottom style="medium">
        <color auto="1"/>
      </bottom>
      <diagonal/>
    </border>
    <border>
      <left/>
      <right style="medium">
        <color indexed="64"/>
      </right>
      <top style="double">
        <color indexed="64"/>
      </top>
      <bottom style="medium">
        <color auto="1"/>
      </bottom>
      <diagonal/>
    </border>
    <border>
      <left style="double">
        <color indexed="64"/>
      </left>
      <right/>
      <top style="double">
        <color indexed="64"/>
      </top>
      <bottom style="medium">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ck">
        <color auto="1"/>
      </left>
      <right style="thick">
        <color auto="1"/>
      </right>
      <top style="thick">
        <color auto="1"/>
      </top>
      <bottom style="thick">
        <color auto="1"/>
      </bottom>
      <diagonal/>
    </border>
    <border>
      <left style="double">
        <color indexed="64"/>
      </left>
      <right style="medium">
        <color indexed="64"/>
      </right>
      <top style="thin">
        <color auto="1"/>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14" fillId="0" borderId="0"/>
  </cellStyleXfs>
  <cellXfs count="614">
    <xf numFmtId="0" fontId="0" fillId="0" borderId="0" xfId="0">
      <alignment vertical="center"/>
    </xf>
    <xf numFmtId="0" fontId="3" fillId="0" borderId="0" xfId="1" applyFont="1">
      <alignment vertical="center"/>
    </xf>
    <xf numFmtId="0" fontId="12" fillId="0" borderId="0" xfId="1" applyFont="1" applyAlignment="1">
      <alignment vertical="center"/>
    </xf>
    <xf numFmtId="0" fontId="8" fillId="0" borderId="0" xfId="1" applyFont="1" applyBorder="1" applyAlignment="1">
      <alignment vertical="center"/>
    </xf>
    <xf numFmtId="177" fontId="3" fillId="2" borderId="0" xfId="1" applyNumberFormat="1" applyFont="1" applyFill="1" applyAlignment="1" applyProtection="1">
      <alignment vertical="center" shrinkToFit="1"/>
    </xf>
    <xf numFmtId="0" fontId="3" fillId="0" borderId="0" xfId="1" applyFont="1" applyAlignment="1" applyProtection="1">
      <alignment vertical="center" shrinkToFit="1"/>
    </xf>
    <xf numFmtId="177" fontId="3" fillId="0" borderId="0" xfId="1" applyNumberFormat="1" applyFont="1" applyAlignment="1" applyProtection="1">
      <alignment vertical="center" shrinkToFit="1"/>
    </xf>
    <xf numFmtId="177" fontId="3" fillId="0" borderId="0" xfId="1" applyNumberFormat="1" applyFont="1" applyAlignment="1" applyProtection="1">
      <alignment vertical="top" shrinkToFit="1"/>
    </xf>
    <xf numFmtId="0" fontId="3" fillId="0" borderId="2" xfId="1" applyFont="1" applyBorder="1" applyAlignment="1" applyProtection="1">
      <alignment horizontal="right" vertical="center"/>
    </xf>
    <xf numFmtId="0" fontId="3" fillId="0" borderId="20" xfId="1" applyFont="1" applyBorder="1" applyAlignment="1" applyProtection="1">
      <alignment horizontal="right" vertical="center"/>
    </xf>
    <xf numFmtId="0" fontId="10" fillId="5" borderId="99" xfId="1" applyFont="1" applyFill="1" applyBorder="1" applyAlignment="1" applyProtection="1">
      <alignment horizontal="center" vertical="center" shrinkToFit="1"/>
    </xf>
    <xf numFmtId="0" fontId="10" fillId="5" borderId="101" xfId="1" applyFont="1" applyFill="1" applyBorder="1" applyAlignment="1" applyProtection="1">
      <alignment horizontal="center" vertical="center" shrinkToFit="1"/>
    </xf>
    <xf numFmtId="0" fontId="10" fillId="5" borderId="103" xfId="1" applyFont="1" applyFill="1" applyBorder="1" applyAlignment="1" applyProtection="1">
      <alignment horizontal="center" vertical="center" shrinkToFit="1"/>
    </xf>
    <xf numFmtId="0" fontId="3" fillId="3" borderId="0" xfId="1" applyFont="1" applyFill="1" applyAlignment="1" applyProtection="1">
      <alignment vertical="center" shrinkToFit="1"/>
    </xf>
    <xf numFmtId="0" fontId="3" fillId="3" borderId="0" xfId="1" applyFont="1" applyFill="1" applyAlignment="1" applyProtection="1">
      <alignment horizontal="center" vertical="center" shrinkToFit="1"/>
    </xf>
    <xf numFmtId="0" fontId="3" fillId="3" borderId="80" xfId="1" applyNumberFormat="1" applyFont="1" applyFill="1" applyBorder="1" applyAlignment="1" applyProtection="1">
      <alignment horizontal="center" vertical="center" shrinkToFit="1"/>
    </xf>
    <xf numFmtId="0" fontId="3" fillId="3" borderId="82" xfId="1" applyFont="1" applyFill="1" applyBorder="1" applyAlignment="1" applyProtection="1">
      <alignment horizontal="center" vertical="center" shrinkToFit="1"/>
    </xf>
    <xf numFmtId="0" fontId="7" fillId="0" borderId="83" xfId="1" applyFont="1" applyFill="1" applyBorder="1" applyAlignment="1" applyProtection="1">
      <alignment horizontal="center" vertical="center" shrinkToFit="1"/>
      <protection locked="0"/>
    </xf>
    <xf numFmtId="0" fontId="7" fillId="0" borderId="81" xfId="1" applyFont="1" applyFill="1" applyBorder="1" applyAlignment="1" applyProtection="1">
      <alignment horizontal="center" vertical="center" shrinkToFit="1"/>
      <protection locked="0"/>
    </xf>
    <xf numFmtId="0" fontId="7" fillId="0" borderId="84" xfId="1" applyFont="1" applyFill="1" applyBorder="1" applyAlignment="1" applyProtection="1">
      <alignment horizontal="center" vertical="center" shrinkToFit="1"/>
      <protection locked="0"/>
    </xf>
    <xf numFmtId="0" fontId="7" fillId="0" borderId="85" xfId="1" applyFont="1" applyFill="1" applyBorder="1" applyAlignment="1" applyProtection="1">
      <alignment horizontal="center" vertical="center" shrinkToFit="1"/>
      <protection locked="0"/>
    </xf>
    <xf numFmtId="0" fontId="7" fillId="0" borderId="86" xfId="1" applyFont="1" applyFill="1" applyBorder="1" applyAlignment="1" applyProtection="1">
      <alignment horizontal="center" vertical="center" shrinkToFit="1"/>
      <protection locked="0"/>
    </xf>
    <xf numFmtId="0" fontId="3" fillId="3" borderId="65" xfId="1" applyNumberFormat="1" applyFont="1" applyFill="1" applyBorder="1" applyAlignment="1" applyProtection="1">
      <alignment horizontal="center" vertical="center" shrinkToFit="1"/>
    </xf>
    <xf numFmtId="0" fontId="3" fillId="3" borderId="77" xfId="1" applyFont="1" applyFill="1" applyBorder="1" applyAlignment="1" applyProtection="1">
      <alignment horizontal="center" vertical="center" shrinkToFit="1"/>
    </xf>
    <xf numFmtId="0" fontId="7" fillId="0" borderId="70" xfId="1" applyFont="1" applyFill="1" applyBorder="1" applyAlignment="1" applyProtection="1">
      <alignment horizontal="center" vertical="center" shrinkToFit="1"/>
      <protection locked="0"/>
    </xf>
    <xf numFmtId="0" fontId="7" fillId="0" borderId="21" xfId="1" applyFont="1" applyFill="1" applyBorder="1" applyAlignment="1" applyProtection="1">
      <alignment horizontal="center" vertical="center" shrinkToFit="1"/>
      <protection locked="0"/>
    </xf>
    <xf numFmtId="0" fontId="7" fillId="0" borderId="66" xfId="1" applyFont="1" applyFill="1" applyBorder="1" applyAlignment="1" applyProtection="1">
      <alignment horizontal="center" vertical="center" shrinkToFit="1"/>
      <protection locked="0"/>
    </xf>
    <xf numFmtId="0" fontId="7" fillId="0" borderId="60" xfId="1" applyFont="1" applyFill="1" applyBorder="1" applyAlignment="1" applyProtection="1">
      <alignment horizontal="center" vertical="center" shrinkToFit="1"/>
      <protection locked="0"/>
    </xf>
    <xf numFmtId="0" fontId="7" fillId="0" borderId="45" xfId="1" applyFont="1" applyFill="1" applyBorder="1" applyAlignment="1" applyProtection="1">
      <alignment horizontal="center" vertical="center" shrinkToFit="1"/>
      <protection locked="0"/>
    </xf>
    <xf numFmtId="0" fontId="3" fillId="3" borderId="67" xfId="1" applyNumberFormat="1" applyFont="1" applyFill="1" applyBorder="1" applyAlignment="1" applyProtection="1">
      <alignment horizontal="center" vertical="center" shrinkToFit="1"/>
    </xf>
    <xf numFmtId="0" fontId="3" fillId="3" borderId="79" xfId="1" applyFont="1" applyFill="1" applyBorder="1" applyAlignment="1" applyProtection="1">
      <alignment horizontal="center" vertical="center" shrinkToFit="1"/>
    </xf>
    <xf numFmtId="0" fontId="7" fillId="0" borderId="71" xfId="1" applyFont="1" applyFill="1" applyBorder="1" applyAlignment="1" applyProtection="1">
      <alignment horizontal="center" vertical="center" shrinkToFit="1"/>
      <protection locked="0"/>
    </xf>
    <xf numFmtId="0" fontId="7" fillId="0" borderId="68" xfId="1" applyFont="1" applyFill="1" applyBorder="1" applyAlignment="1" applyProtection="1">
      <alignment horizontal="center" vertical="center" shrinkToFit="1"/>
      <protection locked="0"/>
    </xf>
    <xf numFmtId="0" fontId="7" fillId="0" borderId="69" xfId="1" applyFont="1" applyFill="1" applyBorder="1" applyAlignment="1" applyProtection="1">
      <alignment horizontal="center" vertical="center" shrinkToFit="1"/>
      <protection locked="0"/>
    </xf>
    <xf numFmtId="0" fontId="7" fillId="0" borderId="63" xfId="1" applyFont="1" applyFill="1" applyBorder="1" applyAlignment="1" applyProtection="1">
      <alignment horizontal="center" vertical="center" shrinkToFit="1"/>
      <protection locked="0"/>
    </xf>
    <xf numFmtId="0" fontId="7" fillId="0" borderId="49" xfId="1" applyFont="1" applyFill="1" applyBorder="1" applyAlignment="1" applyProtection="1">
      <alignment horizontal="center" vertical="center" shrinkToFit="1"/>
      <protection locked="0"/>
    </xf>
    <xf numFmtId="0" fontId="3" fillId="0" borderId="83" xfId="1" applyFont="1" applyFill="1" applyBorder="1" applyAlignment="1" applyProtection="1">
      <alignment horizontal="center" vertical="center" shrinkToFit="1"/>
      <protection locked="0"/>
    </xf>
    <xf numFmtId="0" fontId="3" fillId="0" borderId="81" xfId="1" applyFont="1" applyFill="1" applyBorder="1" applyAlignment="1" applyProtection="1">
      <alignment horizontal="center" vertical="center" shrinkToFit="1"/>
      <protection locked="0"/>
    </xf>
    <xf numFmtId="0" fontId="3" fillId="0" borderId="84" xfId="1" applyFont="1" applyFill="1" applyBorder="1" applyAlignment="1" applyProtection="1">
      <alignment horizontal="center" vertical="center" shrinkToFit="1"/>
      <protection locked="0"/>
    </xf>
    <xf numFmtId="0" fontId="3" fillId="0" borderId="85" xfId="1" applyFont="1" applyFill="1" applyBorder="1" applyAlignment="1" applyProtection="1">
      <alignment horizontal="center" vertical="center" shrinkToFit="1"/>
      <protection locked="0"/>
    </xf>
    <xf numFmtId="0" fontId="3" fillId="0" borderId="86" xfId="1" applyFont="1" applyFill="1" applyBorder="1" applyAlignment="1" applyProtection="1">
      <alignment horizontal="center" vertical="center" shrinkToFit="1"/>
      <protection locked="0"/>
    </xf>
    <xf numFmtId="0" fontId="3" fillId="0" borderId="70" xfId="1" applyFont="1" applyFill="1" applyBorder="1" applyAlignment="1" applyProtection="1">
      <alignment horizontal="center" vertical="center" shrinkToFit="1"/>
      <protection locked="0"/>
    </xf>
    <xf numFmtId="0" fontId="3" fillId="0" borderId="21" xfId="1" applyFont="1" applyFill="1" applyBorder="1" applyAlignment="1" applyProtection="1">
      <alignment horizontal="center" vertical="center" shrinkToFit="1"/>
      <protection locked="0"/>
    </xf>
    <xf numFmtId="0" fontId="3" fillId="0" borderId="66" xfId="1" applyFont="1" applyFill="1" applyBorder="1" applyAlignment="1" applyProtection="1">
      <alignment horizontal="center" vertical="center" shrinkToFit="1"/>
      <protection locked="0"/>
    </xf>
    <xf numFmtId="0" fontId="3" fillId="0" borderId="60" xfId="1" applyFont="1" applyFill="1" applyBorder="1" applyAlignment="1" applyProtection="1">
      <alignment horizontal="center" vertical="center" shrinkToFit="1"/>
      <protection locked="0"/>
    </xf>
    <xf numFmtId="0" fontId="3" fillId="0" borderId="45" xfId="1" applyFont="1" applyFill="1" applyBorder="1" applyAlignment="1" applyProtection="1">
      <alignment horizontal="center" vertical="center" shrinkToFit="1"/>
      <protection locked="0"/>
    </xf>
    <xf numFmtId="0" fontId="3" fillId="0" borderId="71" xfId="1" applyFont="1" applyFill="1" applyBorder="1" applyAlignment="1" applyProtection="1">
      <alignment horizontal="center" vertical="center" shrinkToFit="1"/>
      <protection locked="0"/>
    </xf>
    <xf numFmtId="0" fontId="3" fillId="0" borderId="68" xfId="1" applyFont="1" applyFill="1" applyBorder="1" applyAlignment="1" applyProtection="1">
      <alignment horizontal="center" vertical="center" shrinkToFit="1"/>
      <protection locked="0"/>
    </xf>
    <xf numFmtId="0" fontId="3" fillId="0" borderId="69" xfId="1" applyFont="1" applyFill="1" applyBorder="1" applyAlignment="1" applyProtection="1">
      <alignment horizontal="center" vertical="center" shrinkToFit="1"/>
      <protection locked="0"/>
    </xf>
    <xf numFmtId="0" fontId="3" fillId="0" borderId="63" xfId="1" applyFont="1" applyFill="1" applyBorder="1" applyAlignment="1" applyProtection="1">
      <alignment horizontal="center" vertical="center" shrinkToFit="1"/>
      <protection locked="0"/>
    </xf>
    <xf numFmtId="0" fontId="3" fillId="0" borderId="49" xfId="1" applyFont="1" applyFill="1" applyBorder="1" applyAlignment="1" applyProtection="1">
      <alignment horizontal="center" vertical="center" shrinkToFit="1"/>
      <protection locked="0"/>
    </xf>
    <xf numFmtId="0" fontId="3" fillId="0" borderId="0" xfId="1" applyFont="1" applyAlignment="1" applyProtection="1">
      <alignment horizontal="center" vertical="center" shrinkToFit="1"/>
    </xf>
    <xf numFmtId="0" fontId="12" fillId="0" borderId="0" xfId="1" applyFont="1" applyAlignment="1">
      <alignment horizontal="center" vertical="center"/>
    </xf>
    <xf numFmtId="14" fontId="3" fillId="0" borderId="0" xfId="1" applyNumberFormat="1" applyFont="1" applyAlignment="1" applyProtection="1">
      <alignment vertical="center" shrinkToFit="1"/>
    </xf>
    <xf numFmtId="0" fontId="8" fillId="0" borderId="82" xfId="1" applyFont="1" applyFill="1" applyBorder="1" applyAlignment="1" applyProtection="1">
      <alignment horizontal="center" vertical="center" shrinkToFit="1"/>
      <protection locked="0"/>
    </xf>
    <xf numFmtId="0" fontId="8" fillId="0" borderId="77" xfId="1" applyFont="1" applyFill="1" applyBorder="1" applyAlignment="1" applyProtection="1">
      <alignment horizontal="center" vertical="center" shrinkToFit="1"/>
      <protection locked="0"/>
    </xf>
    <xf numFmtId="0" fontId="8" fillId="0" borderId="79" xfId="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right" vertical="center" wrapText="1" shrinkToFit="1"/>
    </xf>
    <xf numFmtId="0" fontId="3" fillId="0" borderId="21" xfId="1" applyFont="1" applyBorder="1" applyAlignment="1" applyProtection="1">
      <alignment horizontal="center" vertical="center" shrinkToFit="1"/>
    </xf>
    <xf numFmtId="0" fontId="8" fillId="0" borderId="72" xfId="1" applyFont="1" applyBorder="1" applyAlignment="1" applyProtection="1">
      <alignment horizontal="center" vertical="center" shrinkToFit="1"/>
    </xf>
    <xf numFmtId="0" fontId="8" fillId="0" borderId="21" xfId="1" applyFont="1" applyBorder="1" applyAlignment="1" applyProtection="1">
      <alignment horizontal="center" vertical="center"/>
    </xf>
    <xf numFmtId="0" fontId="8" fillId="0" borderId="74" xfId="1" applyFont="1" applyBorder="1" applyAlignment="1" applyProtection="1">
      <alignment horizontal="center" vertical="center"/>
    </xf>
    <xf numFmtId="0" fontId="8" fillId="0" borderId="68" xfId="1" applyFont="1" applyBorder="1" applyAlignment="1" applyProtection="1">
      <alignment horizontal="center" vertical="center"/>
    </xf>
    <xf numFmtId="0" fontId="8" fillId="0" borderId="75" xfId="1" applyFont="1" applyBorder="1" applyAlignment="1" applyProtection="1">
      <alignment horizontal="center" vertical="center"/>
    </xf>
    <xf numFmtId="0" fontId="7" fillId="3" borderId="117" xfId="1" applyNumberFormat="1" applyFont="1" applyFill="1" applyBorder="1" applyAlignment="1" applyProtection="1">
      <alignment horizontal="center" vertical="center" shrinkToFit="1"/>
    </xf>
    <xf numFmtId="0" fontId="7" fillId="3" borderId="118" xfId="1" applyNumberFormat="1" applyFont="1" applyFill="1" applyBorder="1" applyAlignment="1" applyProtection="1">
      <alignment horizontal="center" vertical="center" shrinkToFit="1"/>
    </xf>
    <xf numFmtId="0" fontId="7" fillId="3" borderId="115" xfId="1" applyNumberFormat="1" applyFont="1" applyFill="1" applyBorder="1" applyAlignment="1" applyProtection="1">
      <alignment horizontal="center" vertical="center" shrinkToFit="1"/>
    </xf>
    <xf numFmtId="0" fontId="3" fillId="3" borderId="117" xfId="1" applyNumberFormat="1" applyFont="1" applyFill="1" applyBorder="1" applyAlignment="1" applyProtection="1">
      <alignment horizontal="center" vertical="center" shrinkToFit="1"/>
    </xf>
    <xf numFmtId="0" fontId="3" fillId="3" borderId="118" xfId="1" applyNumberFormat="1" applyFont="1" applyFill="1" applyBorder="1" applyAlignment="1" applyProtection="1">
      <alignment horizontal="center" vertical="center" shrinkToFit="1"/>
    </xf>
    <xf numFmtId="0" fontId="3" fillId="3" borderId="115" xfId="1" applyNumberFormat="1" applyFont="1" applyFill="1" applyBorder="1" applyAlignment="1" applyProtection="1">
      <alignment horizontal="center" vertical="center" shrinkToFit="1"/>
    </xf>
    <xf numFmtId="0" fontId="7" fillId="3" borderId="117" xfId="1" applyFont="1" applyFill="1" applyBorder="1" applyAlignment="1" applyProtection="1">
      <alignment horizontal="center" vertical="center" shrinkToFit="1"/>
    </xf>
    <xf numFmtId="0" fontId="7" fillId="3" borderId="118" xfId="1" applyFont="1" applyFill="1" applyBorder="1" applyAlignment="1" applyProtection="1">
      <alignment horizontal="center" vertical="center" shrinkToFit="1"/>
    </xf>
    <xf numFmtId="0" fontId="7" fillId="3" borderId="119" xfId="1" applyFont="1" applyFill="1" applyBorder="1" applyAlignment="1" applyProtection="1">
      <alignment horizontal="center" vertical="center" shrinkToFit="1"/>
    </xf>
    <xf numFmtId="0" fontId="7" fillId="3" borderId="7" xfId="1" applyFont="1" applyFill="1" applyBorder="1" applyAlignment="1" applyProtection="1">
      <alignment horizontal="center" vertical="center" shrinkToFit="1"/>
    </xf>
    <xf numFmtId="0" fontId="7" fillId="3" borderId="115" xfId="1" applyFont="1" applyFill="1" applyBorder="1" applyAlignment="1" applyProtection="1">
      <alignment horizontal="center" vertical="center" shrinkToFit="1"/>
    </xf>
    <xf numFmtId="0" fontId="3" fillId="3" borderId="117" xfId="1" applyFont="1" applyFill="1" applyBorder="1" applyAlignment="1" applyProtection="1">
      <alignment horizontal="center" vertical="center" shrinkToFit="1"/>
    </xf>
    <xf numFmtId="0" fontId="3" fillId="3" borderId="118" xfId="1" applyFont="1" applyFill="1" applyBorder="1" applyAlignment="1" applyProtection="1">
      <alignment horizontal="center" vertical="center" shrinkToFit="1"/>
    </xf>
    <xf numFmtId="0" fontId="3" fillId="3" borderId="115" xfId="1" applyFont="1" applyFill="1" applyBorder="1" applyAlignment="1" applyProtection="1">
      <alignment horizontal="center" vertical="center" shrinkToFit="1"/>
    </xf>
    <xf numFmtId="0" fontId="8" fillId="0" borderId="65" xfId="1" applyFont="1" applyBorder="1" applyAlignment="1" applyProtection="1">
      <alignment horizontal="center" vertical="center" shrinkToFit="1"/>
    </xf>
    <xf numFmtId="0" fontId="8" fillId="0" borderId="135" xfId="1" applyFont="1" applyBorder="1" applyAlignment="1" applyProtection="1">
      <alignment horizontal="center" vertical="center" shrinkToFit="1"/>
    </xf>
    <xf numFmtId="0" fontId="8" fillId="0" borderId="67" xfId="1" applyFont="1" applyBorder="1" applyAlignment="1" applyProtection="1">
      <alignment horizontal="center" vertical="center" shrinkToFit="1"/>
    </xf>
    <xf numFmtId="0" fontId="13" fillId="0" borderId="21" xfId="1" applyNumberFormat="1" applyFont="1" applyBorder="1" applyAlignment="1" applyProtection="1">
      <alignment horizontal="center" vertical="center"/>
    </xf>
    <xf numFmtId="0" fontId="13" fillId="0" borderId="21" xfId="1" applyNumberFormat="1" applyFont="1" applyBorder="1" applyAlignment="1" applyProtection="1">
      <alignment horizontal="center" vertical="center" shrinkToFit="1"/>
    </xf>
    <xf numFmtId="0" fontId="13" fillId="0" borderId="136" xfId="1" applyNumberFormat="1" applyFont="1" applyBorder="1" applyAlignment="1" applyProtection="1">
      <alignment horizontal="center" vertical="center" shrinkToFit="1"/>
    </xf>
    <xf numFmtId="0" fontId="13" fillId="0" borderId="68" xfId="1" applyNumberFormat="1" applyFont="1" applyBorder="1" applyAlignment="1" applyProtection="1">
      <alignment horizontal="center" vertical="center" shrinkToFit="1"/>
    </xf>
    <xf numFmtId="0" fontId="16" fillId="4" borderId="0" xfId="1" applyFont="1" applyFill="1" applyAlignment="1" applyProtection="1">
      <alignment horizontal="left" vertical="top" wrapText="1" shrinkToFit="1"/>
    </xf>
    <xf numFmtId="0" fontId="8" fillId="3" borderId="133" xfId="1" applyNumberFormat="1" applyFont="1" applyFill="1" applyBorder="1" applyAlignment="1" applyProtection="1">
      <alignment vertical="center" wrapText="1" shrinkToFit="1"/>
    </xf>
    <xf numFmtId="0" fontId="8" fillId="3" borderId="129" xfId="1" applyNumberFormat="1" applyFont="1" applyFill="1" applyBorder="1" applyAlignment="1" applyProtection="1">
      <alignment horizontal="right" vertical="center" wrapText="1" shrinkToFit="1"/>
    </xf>
    <xf numFmtId="0" fontId="3" fillId="0" borderId="2" xfId="1" applyFont="1" applyBorder="1" applyAlignment="1" applyProtection="1">
      <alignment vertical="center" shrinkToFit="1"/>
    </xf>
    <xf numFmtId="0" fontId="7" fillId="0" borderId="4" xfId="1" applyFont="1" applyBorder="1" applyAlignment="1" applyProtection="1">
      <alignment vertical="center" shrinkToFit="1"/>
    </xf>
    <xf numFmtId="0" fontId="9" fillId="0" borderId="0" xfId="1" applyFont="1" applyAlignment="1">
      <alignment horizontal="center" vertical="center"/>
    </xf>
    <xf numFmtId="0" fontId="8" fillId="0" borderId="0" xfId="1" applyFont="1" applyAlignment="1">
      <alignment horizontal="center" vertical="center"/>
    </xf>
    <xf numFmtId="0" fontId="31" fillId="0" borderId="4" xfId="1" applyFont="1" applyBorder="1" applyAlignment="1" applyProtection="1">
      <alignment horizontal="center" vertical="center" shrinkToFit="1"/>
    </xf>
    <xf numFmtId="0" fontId="3" fillId="3" borderId="89" xfId="1" applyFont="1" applyFill="1" applyBorder="1" applyAlignment="1" applyProtection="1">
      <alignment horizontal="center" vertical="center" shrinkToFit="1"/>
    </xf>
    <xf numFmtId="0" fontId="7" fillId="3" borderId="90" xfId="1" applyFont="1" applyFill="1" applyBorder="1" applyAlignment="1" applyProtection="1">
      <alignment horizontal="center" vertical="center" shrinkToFit="1"/>
    </xf>
    <xf numFmtId="0" fontId="24" fillId="7" borderId="0" xfId="1" applyFont="1" applyFill="1" applyBorder="1" applyAlignment="1" applyProtection="1">
      <alignment horizontal="center" vertical="center" shrinkToFit="1"/>
    </xf>
    <xf numFmtId="176" fontId="3" fillId="7" borderId="94" xfId="1" applyNumberFormat="1" applyFont="1" applyFill="1" applyBorder="1" applyAlignment="1" applyProtection="1">
      <alignment horizontal="center" vertical="center" shrinkToFit="1"/>
    </xf>
    <xf numFmtId="176" fontId="3" fillId="7" borderId="95" xfId="1" applyNumberFormat="1" applyFont="1" applyFill="1" applyBorder="1" applyAlignment="1" applyProtection="1">
      <alignment horizontal="center" vertical="center" shrinkToFit="1"/>
    </xf>
    <xf numFmtId="176" fontId="3" fillId="7" borderId="93" xfId="1" applyNumberFormat="1" applyFont="1" applyFill="1" applyBorder="1" applyAlignment="1" applyProtection="1">
      <alignment vertical="center" shrinkToFit="1"/>
    </xf>
    <xf numFmtId="0" fontId="8" fillId="0" borderId="136" xfId="1" applyFont="1" applyBorder="1" applyAlignment="1" applyProtection="1">
      <alignment horizontal="center" vertical="center"/>
    </xf>
    <xf numFmtId="0" fontId="8" fillId="0" borderId="185" xfId="1" applyFont="1" applyBorder="1" applyAlignment="1" applyProtection="1">
      <alignment horizontal="center" vertical="center"/>
    </xf>
    <xf numFmtId="0" fontId="3" fillId="4" borderId="0" xfId="1" applyFont="1" applyFill="1" applyAlignment="1" applyProtection="1">
      <alignment vertical="center" shrinkToFit="1"/>
    </xf>
    <xf numFmtId="14" fontId="35" fillId="4" borderId="0" xfId="1" applyNumberFormat="1" applyFont="1" applyFill="1" applyBorder="1" applyAlignment="1" applyProtection="1">
      <alignment horizontal="center" vertical="center" shrinkToFit="1"/>
    </xf>
    <xf numFmtId="49" fontId="27" fillId="8" borderId="0" xfId="1" applyNumberFormat="1" applyFont="1" applyFill="1" applyBorder="1" applyAlignment="1" applyProtection="1">
      <alignment horizontal="center" vertical="center" shrinkToFit="1"/>
    </xf>
    <xf numFmtId="0" fontId="8" fillId="4" borderId="172" xfId="1" applyFont="1" applyFill="1" applyBorder="1" applyAlignment="1" applyProtection="1">
      <alignment horizontal="left" vertical="top" wrapText="1" shrinkToFit="1"/>
    </xf>
    <xf numFmtId="0" fontId="16" fillId="4" borderId="0" xfId="1" applyFont="1" applyFill="1" applyBorder="1" applyAlignment="1" applyProtection="1">
      <alignment horizontal="left" vertical="center" wrapText="1" shrinkToFit="1"/>
    </xf>
    <xf numFmtId="0" fontId="15" fillId="0" borderId="0" xfId="1" applyFont="1" applyBorder="1" applyAlignment="1">
      <alignment horizontal="left" vertical="center"/>
    </xf>
    <xf numFmtId="0" fontId="41" fillId="0" borderId="0" xfId="1" applyFont="1" applyBorder="1" applyAlignment="1">
      <alignment vertical="center"/>
    </xf>
    <xf numFmtId="0" fontId="0" fillId="0" borderId="0" xfId="0" applyBorder="1">
      <alignment vertical="center"/>
    </xf>
    <xf numFmtId="0" fontId="42" fillId="8" borderId="0" xfId="0" applyFont="1" applyFill="1" applyBorder="1">
      <alignment vertical="center"/>
    </xf>
    <xf numFmtId="0" fontId="43" fillId="8" borderId="0" xfId="0" applyFont="1" applyFill="1" applyBorder="1" applyAlignment="1">
      <alignment horizontal="left" vertical="top" wrapText="1"/>
    </xf>
    <xf numFmtId="0" fontId="8" fillId="8" borderId="0" xfId="1" applyFont="1" applyFill="1" applyBorder="1" applyAlignment="1" applyProtection="1">
      <alignment horizontal="left" vertical="top" wrapText="1" shrinkToFit="1"/>
    </xf>
    <xf numFmtId="0" fontId="16" fillId="9" borderId="0" xfId="1" applyFont="1" applyFill="1" applyBorder="1" applyAlignment="1" applyProtection="1">
      <alignment horizontal="left" vertical="center" wrapText="1" shrinkToFit="1"/>
    </xf>
    <xf numFmtId="0" fontId="8" fillId="9" borderId="0" xfId="1" applyFont="1" applyFill="1" applyBorder="1" applyAlignment="1" applyProtection="1">
      <alignment horizontal="left" vertical="top" wrapText="1" shrinkToFit="1"/>
    </xf>
    <xf numFmtId="0" fontId="45" fillId="10" borderId="0" xfId="0" applyFont="1" applyFill="1" applyBorder="1">
      <alignment vertical="center"/>
    </xf>
    <xf numFmtId="0" fontId="43" fillId="10" borderId="0" xfId="0" applyFont="1" applyFill="1" applyBorder="1" applyAlignment="1">
      <alignment vertical="top" wrapText="1"/>
    </xf>
    <xf numFmtId="0" fontId="45" fillId="11" borderId="0" xfId="0" applyFont="1" applyFill="1" applyBorder="1">
      <alignment vertical="center"/>
    </xf>
    <xf numFmtId="0" fontId="8" fillId="11" borderId="0" xfId="1" applyFont="1" applyFill="1" applyBorder="1" applyAlignment="1" applyProtection="1">
      <alignment horizontal="left" vertical="top" wrapText="1" shrinkToFit="1"/>
    </xf>
    <xf numFmtId="0" fontId="45" fillId="8" borderId="0" xfId="0" applyFont="1" applyFill="1" applyBorder="1">
      <alignment vertical="center"/>
    </xf>
    <xf numFmtId="0" fontId="10" fillId="9" borderId="0" xfId="1" applyFont="1" applyFill="1" applyBorder="1" applyAlignment="1" applyProtection="1">
      <alignment horizontal="center" shrinkToFit="1"/>
    </xf>
    <xf numFmtId="0" fontId="31" fillId="9" borderId="0" xfId="1" applyFont="1" applyFill="1" applyBorder="1" applyAlignment="1" applyProtection="1">
      <alignment horizontal="center" vertical="center" shrinkToFit="1"/>
    </xf>
    <xf numFmtId="0" fontId="10" fillId="9" borderId="0" xfId="1" applyNumberFormat="1" applyFont="1" applyFill="1" applyBorder="1" applyAlignment="1" applyProtection="1">
      <alignment horizontal="right" vertical="center" shrinkToFit="1"/>
    </xf>
    <xf numFmtId="49" fontId="27" fillId="9" borderId="0" xfId="1" applyNumberFormat="1" applyFont="1" applyFill="1" applyBorder="1" applyAlignment="1" applyProtection="1">
      <alignment vertical="center" shrinkToFit="1"/>
    </xf>
    <xf numFmtId="49" fontId="10" fillId="9" borderId="0" xfId="1" applyNumberFormat="1" applyFont="1" applyFill="1" applyBorder="1" applyAlignment="1" applyProtection="1">
      <alignment horizontal="center" vertical="center" shrinkToFit="1"/>
    </xf>
    <xf numFmtId="49" fontId="16" fillId="9" borderId="2" xfId="1" applyNumberFormat="1" applyFont="1" applyFill="1" applyBorder="1" applyAlignment="1" applyProtection="1">
      <alignment horizontal="center" vertical="center" shrinkToFit="1"/>
    </xf>
    <xf numFmtId="0" fontId="24" fillId="9" borderId="0" xfId="1" applyFont="1" applyFill="1" applyBorder="1" applyAlignment="1" applyProtection="1">
      <alignment vertical="center" shrinkToFit="1"/>
    </xf>
    <xf numFmtId="0" fontId="8" fillId="9" borderId="2" xfId="1" applyFont="1" applyFill="1" applyBorder="1" applyAlignment="1" applyProtection="1">
      <alignment vertical="center" shrinkToFit="1"/>
    </xf>
    <xf numFmtId="0" fontId="8" fillId="9" borderId="0" xfId="1" applyFont="1" applyFill="1" applyAlignment="1" applyProtection="1">
      <alignment vertical="center" shrinkToFit="1"/>
    </xf>
    <xf numFmtId="0" fontId="32" fillId="9" borderId="0" xfId="1" applyFont="1" applyFill="1" applyBorder="1" applyAlignment="1" applyProtection="1">
      <alignment horizontal="center" vertical="center" shrinkToFit="1"/>
    </xf>
    <xf numFmtId="0" fontId="32" fillId="9" borderId="0" xfId="1" applyFont="1" applyFill="1" applyAlignment="1" applyProtection="1">
      <alignment horizontal="center" vertical="center" shrinkToFit="1"/>
    </xf>
    <xf numFmtId="0" fontId="32" fillId="9" borderId="10" xfId="1" applyFont="1" applyFill="1" applyBorder="1" applyAlignment="1" applyProtection="1">
      <alignment horizontal="center" vertical="center" shrinkToFit="1"/>
    </xf>
    <xf numFmtId="0" fontId="3" fillId="12" borderId="0" xfId="1" applyFont="1" applyFill="1" applyAlignment="1" applyProtection="1">
      <alignment vertical="center" shrinkToFit="1"/>
    </xf>
    <xf numFmtId="0" fontId="16" fillId="12" borderId="0" xfId="1" applyFont="1" applyFill="1" applyBorder="1" applyAlignment="1" applyProtection="1">
      <alignment vertical="center" wrapText="1" shrinkToFit="1"/>
    </xf>
    <xf numFmtId="0" fontId="7" fillId="12" borderId="0" xfId="1" applyFont="1" applyFill="1" applyBorder="1" applyAlignment="1" applyProtection="1">
      <alignment vertical="center" shrinkToFit="1"/>
    </xf>
    <xf numFmtId="0" fontId="8" fillId="12" borderId="0" xfId="1" applyFont="1" applyFill="1" applyBorder="1" applyAlignment="1" applyProtection="1">
      <alignment horizontal="right" vertical="center" shrinkToFit="1"/>
    </xf>
    <xf numFmtId="0" fontId="3" fillId="12" borderId="0" xfId="1" applyFont="1" applyFill="1" applyAlignment="1" applyProtection="1">
      <alignment horizontal="center" vertical="center" shrinkToFit="1"/>
    </xf>
    <xf numFmtId="0" fontId="3" fillId="12" borderId="80" xfId="1" applyNumberFormat="1" applyFont="1" applyFill="1" applyBorder="1" applyAlignment="1" applyProtection="1">
      <alignment horizontal="center" vertical="center" shrinkToFit="1"/>
    </xf>
    <xf numFmtId="0" fontId="11" fillId="12" borderId="81" xfId="1" applyFont="1" applyFill="1" applyBorder="1" applyAlignment="1" applyProtection="1">
      <alignment horizontal="left" vertical="center" shrinkToFit="1"/>
    </xf>
    <xf numFmtId="0" fontId="11" fillId="12" borderId="25" xfId="1" applyFont="1" applyFill="1" applyBorder="1" applyAlignment="1" applyProtection="1">
      <alignment horizontal="center" vertical="center" shrinkToFit="1"/>
    </xf>
    <xf numFmtId="0" fontId="3" fillId="12" borderId="82" xfId="1" applyFont="1" applyFill="1" applyBorder="1" applyAlignment="1" applyProtection="1">
      <alignment horizontal="center" vertical="center" shrinkToFit="1"/>
    </xf>
    <xf numFmtId="0" fontId="3" fillId="12" borderId="65" xfId="1" applyNumberFormat="1" applyFont="1" applyFill="1" applyBorder="1" applyAlignment="1" applyProtection="1">
      <alignment horizontal="center" vertical="center" shrinkToFit="1"/>
    </xf>
    <xf numFmtId="0" fontId="11" fillId="12" borderId="21" xfId="1" applyFont="1" applyFill="1" applyBorder="1" applyAlignment="1" applyProtection="1">
      <alignment horizontal="left" vertical="center" shrinkToFit="1"/>
    </xf>
    <xf numFmtId="0" fontId="11" fillId="12" borderId="76" xfId="1" applyFont="1" applyFill="1" applyBorder="1" applyAlignment="1" applyProtection="1">
      <alignment horizontal="center" vertical="center" shrinkToFit="1"/>
    </xf>
    <xf numFmtId="0" fontId="3" fillId="12" borderId="77" xfId="1" applyFont="1" applyFill="1" applyBorder="1" applyAlignment="1" applyProtection="1">
      <alignment horizontal="center" vertical="center" shrinkToFit="1"/>
    </xf>
    <xf numFmtId="0" fontId="3" fillId="12" borderId="67" xfId="1" applyNumberFormat="1" applyFont="1" applyFill="1" applyBorder="1" applyAlignment="1" applyProtection="1">
      <alignment horizontal="center" vertical="center" shrinkToFit="1"/>
    </xf>
    <xf numFmtId="0" fontId="11" fillId="12" borderId="68" xfId="1" applyFont="1" applyFill="1" applyBorder="1" applyAlignment="1" applyProtection="1">
      <alignment horizontal="left" vertical="center" shrinkToFit="1"/>
    </xf>
    <xf numFmtId="0" fontId="11" fillId="12" borderId="78" xfId="1" applyFont="1" applyFill="1" applyBorder="1" applyAlignment="1" applyProtection="1">
      <alignment horizontal="center" vertical="center" shrinkToFit="1"/>
    </xf>
    <xf numFmtId="0" fontId="3" fillId="12" borderId="79" xfId="1" applyFont="1" applyFill="1" applyBorder="1" applyAlignment="1" applyProtection="1">
      <alignment horizontal="center" vertical="center" shrinkToFit="1"/>
    </xf>
    <xf numFmtId="0" fontId="3" fillId="12" borderId="25" xfId="1" applyFont="1" applyFill="1" applyBorder="1" applyAlignment="1" applyProtection="1">
      <alignment horizontal="center" vertical="center" shrinkToFit="1"/>
    </xf>
    <xf numFmtId="0" fontId="3" fillId="12" borderId="76" xfId="1" applyFont="1" applyFill="1" applyBorder="1" applyAlignment="1" applyProtection="1">
      <alignment horizontal="center" vertical="center" shrinkToFit="1"/>
    </xf>
    <xf numFmtId="0" fontId="11" fillId="12" borderId="21" xfId="1" applyFont="1" applyFill="1" applyBorder="1" applyAlignment="1" applyProtection="1">
      <alignment horizontal="left" vertical="center" textRotation="255" shrinkToFit="1"/>
    </xf>
    <xf numFmtId="0" fontId="11" fillId="12" borderId="76" xfId="1" applyFont="1" applyFill="1" applyBorder="1" applyAlignment="1" applyProtection="1">
      <alignment horizontal="center" vertical="center" textRotation="255" shrinkToFit="1"/>
    </xf>
    <xf numFmtId="0" fontId="11" fillId="12" borderId="68" xfId="1" applyFont="1" applyFill="1" applyBorder="1" applyAlignment="1" applyProtection="1">
      <alignment horizontal="left" vertical="center" textRotation="255" shrinkToFit="1"/>
    </xf>
    <xf numFmtId="0" fontId="11" fillId="12" borderId="78" xfId="1" applyFont="1" applyFill="1" applyBorder="1" applyAlignment="1" applyProtection="1">
      <alignment horizontal="center" vertical="center" textRotation="255" shrinkToFit="1"/>
    </xf>
    <xf numFmtId="0" fontId="7" fillId="12" borderId="80" xfId="1" applyFont="1" applyFill="1" applyBorder="1" applyAlignment="1" applyProtection="1">
      <alignment vertical="center" shrinkToFit="1"/>
    </xf>
    <xf numFmtId="0" fontId="7" fillId="12" borderId="88" xfId="1" applyFont="1" applyFill="1" applyBorder="1" applyAlignment="1" applyProtection="1">
      <alignment vertical="center" shrinkToFit="1"/>
    </xf>
    <xf numFmtId="0" fontId="7" fillId="12" borderId="65" xfId="1" applyFont="1" applyFill="1" applyBorder="1" applyAlignment="1" applyProtection="1">
      <alignment vertical="center" shrinkToFit="1"/>
    </xf>
    <xf numFmtId="0" fontId="7" fillId="12" borderId="74" xfId="1" applyFont="1" applyFill="1" applyBorder="1" applyAlignment="1" applyProtection="1">
      <alignment vertical="center" shrinkToFit="1"/>
    </xf>
    <xf numFmtId="0" fontId="7" fillId="12" borderId="67" xfId="1" applyFont="1" applyFill="1" applyBorder="1" applyAlignment="1" applyProtection="1">
      <alignment vertical="center" shrinkToFit="1"/>
    </xf>
    <xf numFmtId="0" fontId="7" fillId="12" borderId="75" xfId="1" applyFont="1" applyFill="1" applyBorder="1" applyAlignment="1" applyProtection="1">
      <alignment vertical="center" shrinkToFit="1"/>
    </xf>
    <xf numFmtId="0" fontId="3" fillId="0" borderId="0" xfId="1" applyFont="1" applyProtection="1">
      <alignment vertical="center"/>
      <protection locked="0"/>
    </xf>
    <xf numFmtId="0" fontId="7" fillId="0" borderId="0" xfId="1" applyFont="1" applyBorder="1" applyAlignment="1" applyProtection="1">
      <alignment vertical="center"/>
      <protection locked="0"/>
    </xf>
    <xf numFmtId="0" fontId="8" fillId="0" borderId="0" xfId="1" applyFont="1" applyAlignment="1" applyProtection="1">
      <alignment vertical="center"/>
      <protection locked="0"/>
    </xf>
    <xf numFmtId="0" fontId="12" fillId="0" borderId="26" xfId="1" applyFont="1" applyBorder="1" applyProtection="1">
      <alignment vertical="center"/>
      <protection locked="0"/>
    </xf>
    <xf numFmtId="0" fontId="3" fillId="0" borderId="26" xfId="1" applyFont="1" applyBorder="1" applyProtection="1">
      <alignment vertical="center"/>
      <protection locked="0"/>
    </xf>
    <xf numFmtId="0" fontId="8" fillId="0" borderId="0" xfId="1" applyFont="1" applyBorder="1" applyAlignment="1" applyProtection="1">
      <alignment vertical="center"/>
      <protection locked="0"/>
    </xf>
    <xf numFmtId="0" fontId="8" fillId="0" borderId="0" xfId="1" applyFont="1" applyProtection="1">
      <alignment vertical="center"/>
      <protection locked="0"/>
    </xf>
    <xf numFmtId="0" fontId="12" fillId="0" borderId="19" xfId="1" applyFont="1" applyBorder="1" applyAlignment="1" applyProtection="1">
      <alignment horizontal="center" vertical="center"/>
      <protection locked="0"/>
    </xf>
    <xf numFmtId="0" fontId="3" fillId="0" borderId="18" xfId="1" applyFont="1" applyBorder="1" applyProtection="1">
      <alignment vertical="center"/>
      <protection locked="0"/>
    </xf>
    <xf numFmtId="0" fontId="3" fillId="0" borderId="19" xfId="1" applyFont="1" applyBorder="1" applyProtection="1">
      <alignment vertical="center"/>
      <protection locked="0"/>
    </xf>
    <xf numFmtId="0" fontId="12" fillId="0" borderId="2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9" fillId="0" borderId="110" xfId="1" applyFont="1" applyBorder="1" applyAlignment="1" applyProtection="1">
      <alignment horizontal="center" vertical="center"/>
      <protection locked="0"/>
    </xf>
    <xf numFmtId="0" fontId="12" fillId="0" borderId="110" xfId="1" applyFont="1" applyBorder="1" applyAlignment="1" applyProtection="1">
      <alignment horizontal="center" vertical="center"/>
      <protection locked="0"/>
    </xf>
    <xf numFmtId="0" fontId="12" fillId="0" borderId="110" xfId="1" applyFont="1" applyBorder="1" applyAlignment="1" applyProtection="1">
      <alignment vertical="center"/>
      <protection locked="0"/>
    </xf>
    <xf numFmtId="0" fontId="9" fillId="0" borderId="0" xfId="1" applyFont="1" applyAlignment="1" applyProtection="1">
      <alignment horizontal="center" vertical="center"/>
      <protection locked="0"/>
    </xf>
    <xf numFmtId="0" fontId="12"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12" fillId="0" borderId="0" xfId="1" applyFont="1" applyAlignment="1" applyProtection="1">
      <alignment vertical="center"/>
      <protection locked="0"/>
    </xf>
    <xf numFmtId="0" fontId="10"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26" xfId="1" applyFont="1" applyBorder="1" applyAlignment="1" applyProtection="1">
      <alignment vertical="center"/>
      <protection locked="0"/>
    </xf>
    <xf numFmtId="0" fontId="3" fillId="0" borderId="0" xfId="1" applyFont="1" applyProtection="1">
      <alignment vertical="center"/>
    </xf>
    <xf numFmtId="0" fontId="8" fillId="4" borderId="0" xfId="1" applyFont="1" applyFill="1" applyBorder="1" applyAlignment="1" applyProtection="1">
      <alignment horizontal="center" vertical="center" shrinkToFit="1"/>
    </xf>
    <xf numFmtId="0" fontId="12" fillId="0" borderId="0" xfId="1" applyFont="1" applyAlignment="1" applyProtection="1">
      <alignment vertical="center"/>
    </xf>
    <xf numFmtId="0" fontId="12" fillId="3" borderId="0" xfId="1" applyFont="1" applyFill="1" applyAlignment="1" applyProtection="1">
      <alignment vertical="center"/>
    </xf>
    <xf numFmtId="0" fontId="12" fillId="3" borderId="0" xfId="1" applyNumberFormat="1" applyFont="1" applyFill="1" applyAlignment="1" applyProtection="1">
      <alignment vertical="center"/>
    </xf>
    <xf numFmtId="0" fontId="9" fillId="3" borderId="0" xfId="1" applyNumberFormat="1" applyFont="1" applyFill="1" applyAlignment="1" applyProtection="1">
      <alignment horizontal="center" vertical="center"/>
    </xf>
    <xf numFmtId="14" fontId="12" fillId="3" borderId="0" xfId="1" applyNumberFormat="1" applyFont="1" applyFill="1" applyAlignment="1" applyProtection="1">
      <alignment vertical="center"/>
    </xf>
    <xf numFmtId="0" fontId="12" fillId="3" borderId="0" xfId="1" applyFont="1" applyFill="1" applyAlignment="1" applyProtection="1">
      <alignment horizontal="center" vertical="center"/>
    </xf>
    <xf numFmtId="0" fontId="12" fillId="4" borderId="137" xfId="1" applyFont="1" applyFill="1" applyBorder="1" applyAlignment="1" applyProtection="1">
      <alignment vertical="center"/>
    </xf>
    <xf numFmtId="0" fontId="12" fillId="4" borderId="0" xfId="1" applyFont="1" applyFill="1" applyBorder="1" applyAlignment="1" applyProtection="1">
      <alignment vertical="center"/>
    </xf>
    <xf numFmtId="14" fontId="3" fillId="0" borderId="0" xfId="1" applyNumberFormat="1" applyFont="1" applyProtection="1">
      <alignment vertical="center"/>
    </xf>
    <xf numFmtId="0" fontId="7" fillId="3" borderId="92" xfId="1" applyFont="1" applyFill="1" applyBorder="1" applyAlignment="1" applyProtection="1">
      <alignment horizontal="center" vertical="center"/>
    </xf>
    <xf numFmtId="0" fontId="0" fillId="0" borderId="0" xfId="0" applyProtection="1">
      <alignment vertical="center"/>
    </xf>
    <xf numFmtId="0" fontId="16" fillId="3" borderId="117" xfId="1" applyNumberFormat="1" applyFont="1" applyFill="1" applyBorder="1" applyAlignment="1" applyProtection="1">
      <alignment horizontal="center" vertical="center"/>
    </xf>
    <xf numFmtId="0" fontId="8" fillId="3" borderId="130" xfId="1" applyFont="1" applyFill="1" applyBorder="1" applyAlignment="1" applyProtection="1">
      <alignment horizontal="center" vertical="center"/>
    </xf>
    <xf numFmtId="0" fontId="3" fillId="3" borderId="182" xfId="1" applyFont="1" applyFill="1" applyBorder="1" applyProtection="1">
      <alignment vertical="center"/>
    </xf>
    <xf numFmtId="0" fontId="3" fillId="4" borderId="188" xfId="1" applyFont="1" applyFill="1" applyBorder="1" applyProtection="1">
      <alignment vertical="center"/>
    </xf>
    <xf numFmtId="0" fontId="3" fillId="4" borderId="29" xfId="1" applyFont="1" applyFill="1" applyBorder="1" applyProtection="1">
      <alignment vertical="center"/>
    </xf>
    <xf numFmtId="14" fontId="3" fillId="0" borderId="0" xfId="1" applyNumberFormat="1" applyFont="1" applyBorder="1" applyAlignment="1" applyProtection="1">
      <alignment horizontal="left" vertical="center"/>
    </xf>
    <xf numFmtId="0" fontId="3" fillId="0" borderId="0" xfId="1" applyFont="1" applyBorder="1" applyProtection="1">
      <alignment vertical="center"/>
    </xf>
    <xf numFmtId="0" fontId="16" fillId="3" borderId="118" xfId="1" applyNumberFormat="1" applyFont="1" applyFill="1" applyBorder="1" applyAlignment="1" applyProtection="1">
      <alignment horizontal="center" vertical="center"/>
    </xf>
    <xf numFmtId="0" fontId="8" fillId="3" borderId="76" xfId="1" applyFont="1" applyFill="1" applyBorder="1" applyAlignment="1" applyProtection="1">
      <alignment horizontal="center" vertical="center"/>
    </xf>
    <xf numFmtId="0" fontId="3" fillId="3" borderId="183" xfId="1" applyFont="1" applyFill="1" applyBorder="1" applyProtection="1">
      <alignment vertical="center"/>
    </xf>
    <xf numFmtId="14" fontId="3" fillId="0" borderId="0" xfId="1" applyNumberFormat="1" applyFont="1" applyBorder="1" applyAlignment="1" applyProtection="1">
      <alignment vertical="center"/>
    </xf>
    <xf numFmtId="14" fontId="3" fillId="0" borderId="0" xfId="1" applyNumberFormat="1" applyFont="1" applyBorder="1" applyProtection="1">
      <alignment vertical="center"/>
    </xf>
    <xf numFmtId="0" fontId="3" fillId="0" borderId="0" xfId="1" applyNumberFormat="1" applyFont="1" applyProtection="1">
      <alignment vertical="center"/>
    </xf>
    <xf numFmtId="0" fontId="16" fillId="3" borderId="119" xfId="1" applyNumberFormat="1" applyFont="1" applyFill="1" applyBorder="1" applyAlignment="1" applyProtection="1">
      <alignment horizontal="center" vertical="center"/>
    </xf>
    <xf numFmtId="0" fontId="8" fillId="3" borderId="22" xfId="1" applyFont="1" applyFill="1" applyBorder="1" applyAlignment="1" applyProtection="1">
      <alignment horizontal="center" vertical="center"/>
    </xf>
    <xf numFmtId="0" fontId="3" fillId="3" borderId="12" xfId="1" applyFont="1" applyFill="1" applyBorder="1" applyProtection="1">
      <alignment vertical="center"/>
    </xf>
    <xf numFmtId="0" fontId="16" fillId="3" borderId="7" xfId="1" applyNumberFormat="1" applyFont="1" applyFill="1" applyBorder="1" applyAlignment="1" applyProtection="1">
      <alignment horizontal="center" vertical="center"/>
    </xf>
    <xf numFmtId="0" fontId="8" fillId="3" borderId="132" xfId="1" applyFont="1" applyFill="1" applyBorder="1" applyAlignment="1" applyProtection="1">
      <alignment horizontal="center" vertical="center"/>
    </xf>
    <xf numFmtId="0" fontId="3" fillId="3" borderId="55" xfId="1" applyFont="1" applyFill="1" applyBorder="1" applyProtection="1">
      <alignment vertical="center"/>
    </xf>
    <xf numFmtId="0" fontId="16" fillId="3" borderId="115" xfId="1" applyNumberFormat="1" applyFont="1" applyFill="1" applyBorder="1" applyAlignment="1" applyProtection="1">
      <alignment horizontal="center" vertical="center"/>
    </xf>
    <xf numFmtId="0" fontId="8" fillId="3" borderId="78" xfId="1" applyFont="1" applyFill="1" applyBorder="1" applyAlignment="1" applyProtection="1">
      <alignment horizontal="center" vertical="center"/>
    </xf>
    <xf numFmtId="0" fontId="3" fillId="3" borderId="184" xfId="1" applyFont="1" applyFill="1" applyBorder="1" applyProtection="1">
      <alignment vertical="center"/>
    </xf>
    <xf numFmtId="0" fontId="8" fillId="3" borderId="25" xfId="1" applyFont="1" applyFill="1" applyBorder="1" applyAlignment="1" applyProtection="1">
      <alignment horizontal="center" vertical="center"/>
    </xf>
    <xf numFmtId="0" fontId="3" fillId="4" borderId="189" xfId="1" applyFont="1" applyFill="1" applyBorder="1" applyProtection="1">
      <alignment vertical="center"/>
    </xf>
    <xf numFmtId="0" fontId="3" fillId="4" borderId="31" xfId="1" applyFont="1" applyFill="1" applyBorder="1" applyProtection="1">
      <alignment vertical="center"/>
    </xf>
    <xf numFmtId="0" fontId="10" fillId="0" borderId="0" xfId="1" applyNumberFormat="1" applyFont="1" applyAlignment="1" applyProtection="1">
      <alignment horizontal="center" vertical="center"/>
    </xf>
    <xf numFmtId="14" fontId="3" fillId="0" borderId="0" xfId="1" applyNumberFormat="1" applyFont="1" applyAlignment="1" applyProtection="1">
      <alignment vertical="center"/>
    </xf>
    <xf numFmtId="0" fontId="3" fillId="0" borderId="0" xfId="1" applyFont="1" applyAlignment="1" applyProtection="1">
      <alignment horizontal="center" vertical="center"/>
    </xf>
    <xf numFmtId="0" fontId="11" fillId="0" borderId="81" xfId="1" applyFont="1" applyFill="1" applyBorder="1" applyAlignment="1" applyProtection="1">
      <alignment horizontal="left"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1" xfId="1" applyFont="1" applyFill="1" applyBorder="1" applyAlignment="1" applyProtection="1">
      <alignment horizontal="left" vertical="center" shrinkToFit="1"/>
      <protection locked="0"/>
    </xf>
    <xf numFmtId="0" fontId="11" fillId="0" borderId="76" xfId="1" applyFont="1" applyFill="1" applyBorder="1" applyAlignment="1" applyProtection="1">
      <alignment horizontal="center" vertical="center" shrinkToFit="1"/>
      <protection locked="0"/>
    </xf>
    <xf numFmtId="0" fontId="11" fillId="0" borderId="68" xfId="1" applyFont="1" applyFill="1" applyBorder="1" applyAlignment="1" applyProtection="1">
      <alignment horizontal="left" vertical="center" shrinkToFit="1"/>
      <protection locked="0"/>
    </xf>
    <xf numFmtId="0" fontId="11" fillId="0" borderId="78" xfId="1" applyFont="1" applyFill="1" applyBorder="1" applyAlignment="1" applyProtection="1">
      <alignment horizontal="center" vertical="center" shrinkToFit="1"/>
      <protection locked="0"/>
    </xf>
    <xf numFmtId="0" fontId="3" fillId="0" borderId="25" xfId="1" applyFont="1" applyFill="1" applyBorder="1" applyAlignment="1" applyProtection="1">
      <alignment horizontal="center" vertical="center" shrinkToFit="1"/>
      <protection locked="0"/>
    </xf>
    <xf numFmtId="0" fontId="3" fillId="0" borderId="76" xfId="1" applyFont="1" applyFill="1" applyBorder="1" applyAlignment="1" applyProtection="1">
      <alignment horizontal="center" vertical="center" shrinkToFit="1"/>
      <protection locked="0"/>
    </xf>
    <xf numFmtId="0" fontId="11" fillId="0" borderId="21" xfId="1" applyFont="1" applyFill="1" applyBorder="1" applyAlignment="1" applyProtection="1">
      <alignment horizontal="left" vertical="center" textRotation="255" shrinkToFit="1"/>
      <protection locked="0"/>
    </xf>
    <xf numFmtId="0" fontId="11" fillId="0" borderId="76" xfId="1" applyFont="1" applyFill="1" applyBorder="1" applyAlignment="1" applyProtection="1">
      <alignment horizontal="center" vertical="center" textRotation="255" shrinkToFit="1"/>
      <protection locked="0"/>
    </xf>
    <xf numFmtId="0" fontId="11" fillId="0" borderId="68" xfId="1" applyFont="1" applyFill="1" applyBorder="1" applyAlignment="1" applyProtection="1">
      <alignment horizontal="left" vertical="center" textRotation="255" shrinkToFit="1"/>
      <protection locked="0"/>
    </xf>
    <xf numFmtId="0" fontId="11" fillId="0" borderId="78" xfId="1" applyFont="1" applyFill="1" applyBorder="1" applyAlignment="1" applyProtection="1">
      <alignment horizontal="center" vertical="center" textRotation="255" shrinkToFit="1"/>
      <protection locked="0"/>
    </xf>
    <xf numFmtId="0" fontId="8" fillId="0" borderId="26" xfId="1" applyFont="1" applyBorder="1" applyProtection="1">
      <alignment vertical="center"/>
      <protection locked="0"/>
    </xf>
    <xf numFmtId="0" fontId="8" fillId="0" borderId="46" xfId="1" applyFont="1" applyBorder="1" applyProtection="1">
      <alignment vertical="center"/>
      <protection locked="0"/>
    </xf>
    <xf numFmtId="0" fontId="8" fillId="0" borderId="23" xfId="1" applyFont="1" applyBorder="1" applyProtection="1">
      <alignment vertical="center"/>
      <protection locked="0"/>
    </xf>
    <xf numFmtId="0" fontId="8" fillId="0" borderId="8" xfId="1" applyFont="1" applyBorder="1" applyProtection="1">
      <alignment vertical="center"/>
      <protection locked="0"/>
    </xf>
    <xf numFmtId="0" fontId="8" fillId="0" borderId="50" xfId="1" applyFont="1" applyBorder="1" applyProtection="1">
      <alignment vertical="center"/>
      <protection locked="0"/>
    </xf>
    <xf numFmtId="14" fontId="8" fillId="0" borderId="82" xfId="1" applyNumberFormat="1" applyFont="1" applyBorder="1" applyAlignment="1" applyProtection="1">
      <alignment vertical="center"/>
      <protection locked="0"/>
    </xf>
    <xf numFmtId="14" fontId="8" fillId="0" borderId="77" xfId="1" applyNumberFormat="1" applyFont="1" applyBorder="1" applyAlignment="1" applyProtection="1">
      <alignment vertical="center"/>
      <protection locked="0"/>
    </xf>
    <xf numFmtId="14" fontId="8" fillId="0" borderId="112" xfId="1" applyNumberFormat="1" applyFont="1" applyBorder="1" applyAlignment="1" applyProtection="1">
      <alignment vertical="center"/>
      <protection locked="0"/>
    </xf>
    <xf numFmtId="14" fontId="8" fillId="0" borderId="125" xfId="1" applyNumberFormat="1" applyFont="1" applyBorder="1" applyAlignment="1" applyProtection="1">
      <alignment vertical="center"/>
      <protection locked="0"/>
    </xf>
    <xf numFmtId="14" fontId="8" fillId="0" borderId="79" xfId="1" applyNumberFormat="1" applyFont="1" applyBorder="1" applyAlignment="1" applyProtection="1">
      <alignment vertical="center"/>
      <protection locked="0"/>
    </xf>
    <xf numFmtId="14" fontId="8" fillId="0" borderId="127" xfId="1" applyNumberFormat="1" applyFont="1" applyBorder="1" applyProtection="1">
      <alignment vertical="center"/>
      <protection locked="0"/>
    </xf>
    <xf numFmtId="14" fontId="8" fillId="0" borderId="118" xfId="1" applyNumberFormat="1" applyFont="1" applyBorder="1" applyProtection="1">
      <alignment vertical="center"/>
      <protection locked="0"/>
    </xf>
    <xf numFmtId="0" fontId="8" fillId="0" borderId="118" xfId="1" applyFont="1" applyBorder="1" applyProtection="1">
      <alignment vertical="center"/>
      <protection locked="0"/>
    </xf>
    <xf numFmtId="0" fontId="8" fillId="0" borderId="119" xfId="1" applyFont="1" applyBorder="1" applyProtection="1">
      <alignment vertical="center"/>
      <protection locked="0"/>
    </xf>
    <xf numFmtId="0" fontId="8" fillId="0" borderId="7" xfId="1" applyFont="1" applyBorder="1" applyProtection="1">
      <alignment vertical="center"/>
      <protection locked="0"/>
    </xf>
    <xf numFmtId="0" fontId="8" fillId="0" borderId="115" xfId="1" applyFont="1" applyBorder="1" applyProtection="1">
      <alignment vertical="center"/>
      <protection locked="0"/>
    </xf>
    <xf numFmtId="0" fontId="8" fillId="0" borderId="117" xfId="1" applyFont="1" applyBorder="1" applyProtection="1">
      <alignment vertical="center"/>
      <protection locked="0"/>
    </xf>
    <xf numFmtId="0" fontId="3" fillId="0" borderId="131" xfId="1" applyFont="1" applyBorder="1" applyProtection="1">
      <alignment vertical="center"/>
      <protection locked="0"/>
    </xf>
    <xf numFmtId="0" fontId="3" fillId="0" borderId="124" xfId="1" applyFont="1" applyBorder="1" applyProtection="1">
      <alignment vertical="center"/>
      <protection locked="0"/>
    </xf>
    <xf numFmtId="0" fontId="3" fillId="0" borderId="77" xfId="1" applyFont="1" applyBorder="1" applyProtection="1">
      <alignment vertical="center"/>
      <protection locked="0"/>
    </xf>
    <xf numFmtId="0" fontId="3" fillId="0" borderId="121" xfId="1" applyFont="1" applyBorder="1" applyProtection="1">
      <alignment vertical="center"/>
      <protection locked="0"/>
    </xf>
    <xf numFmtId="0" fontId="3" fillId="0" borderId="112" xfId="1" applyFont="1" applyBorder="1" applyProtection="1">
      <alignment vertical="center"/>
      <protection locked="0"/>
    </xf>
    <xf numFmtId="0" fontId="3" fillId="0" borderId="123" xfId="1" applyFont="1" applyBorder="1" applyProtection="1">
      <alignment vertical="center"/>
      <protection locked="0"/>
    </xf>
    <xf numFmtId="0" fontId="3" fillId="0" borderId="125" xfId="1" applyFont="1" applyBorder="1" applyProtection="1">
      <alignment vertical="center"/>
      <protection locked="0"/>
    </xf>
    <xf numFmtId="0" fontId="3" fillId="0" borderId="120" xfId="1" applyFont="1" applyBorder="1" applyProtection="1">
      <alignment vertical="center"/>
      <protection locked="0"/>
    </xf>
    <xf numFmtId="0" fontId="3" fillId="0" borderId="79" xfId="1" applyFont="1" applyBorder="1" applyProtection="1">
      <alignment vertical="center"/>
      <protection locked="0"/>
    </xf>
    <xf numFmtId="0" fontId="3" fillId="0" borderId="122" xfId="1" applyFont="1" applyBorder="1" applyProtection="1">
      <alignment vertical="center"/>
      <protection locked="0"/>
    </xf>
    <xf numFmtId="0" fontId="3" fillId="0" borderId="82" xfId="1" applyFont="1" applyBorder="1" applyProtection="1">
      <alignment vertical="center"/>
      <protection locked="0"/>
    </xf>
    <xf numFmtId="0" fontId="4" fillId="0" borderId="0" xfId="1" applyFont="1" applyAlignment="1" applyProtection="1">
      <alignment horizontal="center" vertical="center"/>
    </xf>
    <xf numFmtId="0" fontId="41" fillId="0" borderId="0" xfId="1" applyFont="1" applyAlignment="1" applyProtection="1">
      <alignment vertical="center"/>
    </xf>
    <xf numFmtId="0" fontId="34" fillId="0" borderId="0" xfId="1" applyFont="1" applyAlignment="1" applyProtection="1">
      <alignment vertical="center"/>
    </xf>
    <xf numFmtId="0" fontId="9" fillId="0" borderId="0" xfId="1" applyFont="1" applyAlignment="1" applyProtection="1">
      <alignment horizontal="center" vertical="center"/>
    </xf>
    <xf numFmtId="0" fontId="12" fillId="0" borderId="0" xfId="1" applyFont="1" applyAlignment="1" applyProtection="1">
      <alignment horizontal="center" vertical="center"/>
    </xf>
    <xf numFmtId="0" fontId="9" fillId="0" borderId="0" xfId="1" applyFont="1" applyBorder="1" applyAlignment="1" applyProtection="1">
      <alignment vertical="center"/>
    </xf>
    <xf numFmtId="0" fontId="10" fillId="0" borderId="0" xfId="1" applyFont="1" applyBorder="1" applyAlignment="1" applyProtection="1"/>
    <xf numFmtId="0" fontId="9" fillId="0" borderId="0" xfId="1" applyFont="1" applyBorder="1" applyAlignment="1" applyProtection="1">
      <alignment horizontal="right" vertical="center"/>
    </xf>
    <xf numFmtId="0" fontId="9" fillId="0" borderId="1" xfId="1" applyFont="1" applyBorder="1" applyAlignment="1" applyProtection="1">
      <alignment horizontal="left" vertical="center" shrinkToFit="1"/>
    </xf>
    <xf numFmtId="0" fontId="9" fillId="0" borderId="0" xfId="1" applyFont="1" applyAlignment="1" applyProtection="1">
      <alignment horizontal="left" vertical="center"/>
    </xf>
    <xf numFmtId="0" fontId="8" fillId="0" borderId="0" xfId="1" applyFont="1" applyAlignment="1" applyProtection="1">
      <alignment horizontal="center" vertical="center" wrapText="1"/>
    </xf>
    <xf numFmtId="0" fontId="9" fillId="0" borderId="1" xfId="1" applyFont="1" applyBorder="1" applyAlignment="1" applyProtection="1">
      <alignment horizontal="left" vertical="center"/>
    </xf>
    <xf numFmtId="0" fontId="7" fillId="0" borderId="142" xfId="1" applyFont="1" applyBorder="1" applyAlignment="1" applyProtection="1">
      <alignment horizontal="center" vertical="center"/>
    </xf>
    <xf numFmtId="0" fontId="7" fillId="3" borderId="84" xfId="1" applyFont="1" applyFill="1" applyBorder="1" applyAlignment="1" applyProtection="1">
      <alignment horizontal="center" vertical="center"/>
    </xf>
    <xf numFmtId="0" fontId="7" fillId="0" borderId="26" xfId="1" applyFont="1" applyBorder="1" applyAlignment="1" applyProtection="1">
      <alignment horizontal="center" vertical="center"/>
    </xf>
    <xf numFmtId="0" fontId="7" fillId="0" borderId="25" xfId="1" applyFont="1" applyBorder="1" applyAlignment="1" applyProtection="1">
      <alignment horizontal="center" vertical="center"/>
    </xf>
    <xf numFmtId="0" fontId="7" fillId="0" borderId="27" xfId="1" applyFont="1" applyBorder="1" applyAlignment="1" applyProtection="1">
      <alignment horizontal="center" vertical="center"/>
    </xf>
    <xf numFmtId="0" fontId="7" fillId="0" borderId="143" xfId="1" applyFont="1" applyBorder="1" applyAlignment="1" applyProtection="1">
      <alignment horizontal="center" vertical="center"/>
    </xf>
    <xf numFmtId="0" fontId="7" fillId="0" borderId="141" xfId="1" applyFont="1" applyBorder="1" applyAlignment="1" applyProtection="1">
      <alignment horizontal="center" vertical="center"/>
    </xf>
    <xf numFmtId="0" fontId="7" fillId="3" borderId="66" xfId="1" applyFont="1" applyFill="1" applyBorder="1" applyAlignment="1" applyProtection="1">
      <alignment horizontal="center" vertical="center"/>
    </xf>
    <xf numFmtId="0" fontId="7" fillId="0" borderId="46" xfId="1" applyFont="1" applyBorder="1" applyAlignment="1" applyProtection="1">
      <alignment horizontal="center" vertical="center"/>
    </xf>
    <xf numFmtId="0" fontId="7" fillId="0" borderId="76" xfId="1" applyFont="1" applyBorder="1" applyAlignment="1" applyProtection="1">
      <alignment horizontal="center" vertical="center"/>
    </xf>
    <xf numFmtId="0" fontId="7" fillId="0" borderId="36" xfId="1" applyFont="1" applyBorder="1" applyAlignment="1" applyProtection="1">
      <alignment horizontal="center" vertical="center"/>
    </xf>
    <xf numFmtId="0" fontId="7" fillId="0" borderId="140" xfId="1" applyFont="1" applyBorder="1" applyAlignment="1" applyProtection="1">
      <alignment horizontal="center" vertical="center"/>
    </xf>
    <xf numFmtId="0" fontId="7" fillId="0" borderId="149" xfId="1" applyFont="1" applyBorder="1" applyAlignment="1" applyProtection="1">
      <alignment horizontal="center" vertical="center"/>
    </xf>
    <xf numFmtId="0" fontId="7" fillId="3" borderId="111" xfId="1" applyFont="1" applyFill="1" applyBorder="1" applyAlignment="1" applyProtection="1">
      <alignment horizontal="center" vertical="center"/>
    </xf>
    <xf numFmtId="0" fontId="7" fillId="0" borderId="23"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24" xfId="1" applyFont="1" applyBorder="1" applyAlignment="1" applyProtection="1">
      <alignment horizontal="center" vertical="center"/>
    </xf>
    <xf numFmtId="0" fontId="7" fillId="0" borderId="150" xfId="1" applyFont="1" applyBorder="1" applyAlignment="1" applyProtection="1">
      <alignment horizontal="center" vertical="center"/>
    </xf>
    <xf numFmtId="0" fontId="7" fillId="0" borderId="151" xfId="1" applyFont="1" applyBorder="1" applyAlignment="1" applyProtection="1">
      <alignment horizontal="center" vertical="center"/>
    </xf>
    <xf numFmtId="0" fontId="7" fillId="3" borderId="157" xfId="1" applyFont="1" applyFill="1" applyBorder="1" applyAlignment="1" applyProtection="1">
      <alignment horizontal="center" vertical="center"/>
    </xf>
    <xf numFmtId="0" fontId="12" fillId="0" borderId="152" xfId="1" applyFont="1" applyBorder="1" applyAlignment="1" applyProtection="1">
      <alignment horizontal="center" vertical="center"/>
    </xf>
    <xf numFmtId="0" fontId="7" fillId="0" borderId="152" xfId="1" applyFont="1" applyBorder="1" applyAlignment="1" applyProtection="1">
      <alignment horizontal="center" vertical="center"/>
    </xf>
    <xf numFmtId="0" fontId="7" fillId="0" borderId="153" xfId="1" applyFont="1" applyBorder="1" applyAlignment="1" applyProtection="1">
      <alignment horizontal="center" vertical="center"/>
    </xf>
    <xf numFmtId="0" fontId="7" fillId="0" borderId="154" xfId="1" applyFont="1" applyBorder="1" applyAlignment="1" applyProtection="1">
      <alignment horizontal="center" vertical="center"/>
    </xf>
    <xf numFmtId="0" fontId="7" fillId="0" borderId="155" xfId="1" applyFont="1" applyBorder="1" applyAlignment="1" applyProtection="1">
      <alignment horizontal="center" vertical="center"/>
    </xf>
    <xf numFmtId="0" fontId="7" fillId="0" borderId="0" xfId="1" applyFont="1" applyBorder="1" applyAlignment="1" applyProtection="1">
      <alignment horizontal="center" vertical="center"/>
    </xf>
    <xf numFmtId="0" fontId="9" fillId="0" borderId="0" xfId="1" applyFont="1" applyBorder="1" applyAlignment="1" applyProtection="1">
      <alignment horizontal="center" vertical="center"/>
    </xf>
    <xf numFmtId="0" fontId="28" fillId="0" borderId="0" xfId="0" applyFont="1" applyAlignment="1" applyProtection="1">
      <alignment horizontal="right" vertical="center"/>
    </xf>
    <xf numFmtId="0" fontId="18" fillId="0" borderId="0" xfId="0" applyFont="1" applyAlignment="1" applyProtection="1">
      <alignment vertical="center"/>
    </xf>
    <xf numFmtId="0" fontId="19" fillId="0" borderId="0" xfId="0" applyFont="1" applyProtection="1">
      <alignment vertical="center"/>
    </xf>
    <xf numFmtId="0" fontId="17" fillId="0" borderId="0" xfId="0" applyFont="1" applyAlignment="1" applyProtection="1">
      <alignment vertical="center"/>
    </xf>
    <xf numFmtId="0" fontId="21"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xf>
    <xf numFmtId="0" fontId="20" fillId="0" borderId="0" xfId="0" applyFont="1" applyBorder="1" applyAlignment="1" applyProtection="1">
      <alignment horizontal="left" vertical="top" wrapText="1"/>
    </xf>
    <xf numFmtId="0" fontId="20" fillId="0" borderId="0" xfId="0" applyFont="1" applyProtection="1">
      <alignment vertical="center"/>
    </xf>
    <xf numFmtId="179" fontId="21" fillId="0" borderId="127" xfId="0" applyNumberFormat="1" applyFont="1" applyBorder="1" applyProtection="1">
      <alignment vertical="center"/>
    </xf>
    <xf numFmtId="0" fontId="20" fillId="0" borderId="128" xfId="0" applyFont="1" applyBorder="1" applyAlignment="1" applyProtection="1">
      <alignment horizontal="center" vertical="center"/>
    </xf>
    <xf numFmtId="179" fontId="21" fillId="0" borderId="118" xfId="0" applyNumberFormat="1" applyFont="1" applyBorder="1" applyProtection="1">
      <alignment vertical="center"/>
    </xf>
    <xf numFmtId="0" fontId="20" fillId="0" borderId="36" xfId="0" applyFont="1" applyBorder="1" applyAlignment="1" applyProtection="1">
      <alignment horizontal="center" vertical="center"/>
    </xf>
    <xf numFmtId="0" fontId="19" fillId="0" borderId="36" xfId="0" applyFont="1" applyBorder="1" applyAlignment="1" applyProtection="1">
      <alignment horizontal="center" vertical="center"/>
    </xf>
    <xf numFmtId="0" fontId="20" fillId="0" borderId="13" xfId="0" applyFont="1" applyBorder="1" applyAlignment="1" applyProtection="1">
      <alignment horizontal="left" vertical="center"/>
    </xf>
    <xf numFmtId="0" fontId="20" fillId="0" borderId="112" xfId="0" applyFont="1" applyBorder="1" applyAlignment="1" applyProtection="1">
      <alignment horizontal="left" vertical="center"/>
    </xf>
    <xf numFmtId="179" fontId="21" fillId="0" borderId="119" xfId="0" applyNumberFormat="1" applyFont="1" applyBorder="1" applyProtection="1">
      <alignment vertical="center"/>
    </xf>
    <xf numFmtId="0" fontId="19" fillId="0" borderId="24" xfId="0" applyFont="1" applyBorder="1" applyAlignment="1" applyProtection="1">
      <alignment horizontal="center" vertical="center"/>
    </xf>
    <xf numFmtId="179" fontId="21" fillId="0" borderId="171" xfId="0" applyNumberFormat="1" applyFont="1" applyBorder="1" applyProtection="1">
      <alignment vertical="center"/>
    </xf>
    <xf numFmtId="0" fontId="19" fillId="0" borderId="168" xfId="0" applyFont="1" applyBorder="1" applyAlignment="1" applyProtection="1">
      <alignment horizontal="center" vertical="center"/>
    </xf>
    <xf numFmtId="0" fontId="19" fillId="0" borderId="0" xfId="0" applyFont="1" applyAlignment="1" applyProtection="1">
      <alignment horizontal="right" vertical="top" wrapText="1"/>
    </xf>
    <xf numFmtId="0" fontId="20" fillId="0" borderId="0" xfId="0" applyFont="1" applyAlignment="1" applyProtection="1">
      <alignment horizontal="right" vertical="center"/>
    </xf>
    <xf numFmtId="0" fontId="17" fillId="0" borderId="0" xfId="0" applyFont="1" applyProtection="1">
      <alignment vertical="center"/>
    </xf>
    <xf numFmtId="0" fontId="3" fillId="0" borderId="0" xfId="1" applyFont="1" applyAlignment="1" applyProtection="1">
      <alignment horizontal="right" vertical="center"/>
    </xf>
    <xf numFmtId="0" fontId="30" fillId="0" borderId="0" xfId="0" quotePrefix="1" applyFont="1" applyAlignment="1" applyProtection="1">
      <alignment horizontal="right" vertical="center" shrinkToFit="1"/>
    </xf>
    <xf numFmtId="0" fontId="30" fillId="0" borderId="0" xfId="0" applyFont="1" applyAlignment="1" applyProtection="1">
      <alignment horizontal="right" vertical="center"/>
    </xf>
    <xf numFmtId="0" fontId="20" fillId="0" borderId="0" xfId="0" applyFont="1" applyBorder="1" applyAlignment="1" applyProtection="1">
      <alignment vertical="center" wrapText="1"/>
    </xf>
    <xf numFmtId="0" fontId="20" fillId="0" borderId="21" xfId="0" applyFont="1" applyBorder="1" applyAlignment="1" applyProtection="1">
      <alignment horizontal="center" vertical="center"/>
    </xf>
    <xf numFmtId="0" fontId="20" fillId="0" borderId="35" xfId="0" applyFont="1" applyBorder="1" applyAlignment="1" applyProtection="1">
      <alignment horizontal="center" vertical="center"/>
    </xf>
    <xf numFmtId="178" fontId="20" fillId="0" borderId="38" xfId="0" applyNumberFormat="1" applyFont="1" applyBorder="1" applyProtection="1">
      <alignment vertical="center"/>
    </xf>
    <xf numFmtId="0" fontId="20" fillId="0" borderId="37" xfId="0" applyFont="1" applyBorder="1" applyProtection="1">
      <alignment vertical="center"/>
    </xf>
    <xf numFmtId="5" fontId="20" fillId="0" borderId="33" xfId="0" applyNumberFormat="1" applyFont="1" applyBorder="1" applyProtection="1">
      <alignment vertical="center"/>
    </xf>
    <xf numFmtId="178" fontId="20" fillId="0" borderId="39" xfId="0" applyNumberFormat="1" applyFont="1" applyBorder="1" applyProtection="1">
      <alignment vertical="center"/>
    </xf>
    <xf numFmtId="178" fontId="20" fillId="0" borderId="40" xfId="0" applyNumberFormat="1" applyFont="1" applyBorder="1" applyProtection="1">
      <alignment vertical="center"/>
    </xf>
    <xf numFmtId="5" fontId="20" fillId="0" borderId="21" xfId="0" applyNumberFormat="1" applyFont="1" applyBorder="1" applyProtection="1">
      <alignment vertical="center"/>
    </xf>
    <xf numFmtId="58" fontId="20" fillId="0" borderId="0" xfId="0" applyNumberFormat="1" applyFont="1" applyProtection="1">
      <alignment vertical="center"/>
    </xf>
    <xf numFmtId="0" fontId="19" fillId="0" borderId="0" xfId="0" applyFont="1" applyAlignment="1" applyProtection="1">
      <alignment horizontal="right" vertical="center"/>
    </xf>
    <xf numFmtId="0" fontId="19" fillId="0" borderId="138" xfId="0" applyFont="1" applyBorder="1" applyAlignment="1" applyProtection="1">
      <alignment horizontal="center" vertical="center"/>
    </xf>
    <xf numFmtId="0" fontId="19" fillId="0" borderId="139" xfId="0" applyFont="1" applyBorder="1" applyAlignment="1" applyProtection="1">
      <alignment horizontal="left" vertical="center"/>
    </xf>
    <xf numFmtId="0" fontId="28" fillId="0" borderId="0" xfId="0" applyFont="1" applyProtection="1">
      <alignment vertical="center"/>
    </xf>
    <xf numFmtId="0" fontId="19" fillId="0" borderId="0" xfId="0" applyFont="1" applyBorder="1" applyProtection="1">
      <alignment vertical="center"/>
    </xf>
    <xf numFmtId="0" fontId="4" fillId="0" borderId="180" xfId="1" applyFont="1" applyFill="1" applyBorder="1" applyAlignment="1" applyProtection="1">
      <alignment horizontal="center" vertical="center" shrinkToFit="1"/>
      <protection locked="0"/>
    </xf>
    <xf numFmtId="0" fontId="7" fillId="0" borderId="87" xfId="1" applyFont="1" applyFill="1" applyBorder="1" applyAlignment="1" applyProtection="1">
      <alignment horizontal="center" vertical="center" shrinkToFit="1"/>
      <protection locked="0"/>
    </xf>
    <xf numFmtId="0" fontId="7" fillId="0" borderId="61" xfId="1" applyFont="1" applyFill="1" applyBorder="1" applyAlignment="1" applyProtection="1">
      <alignment horizontal="center" vertical="center" shrinkToFit="1"/>
      <protection locked="0"/>
    </xf>
    <xf numFmtId="0" fontId="7" fillId="0" borderId="64" xfId="1" applyFont="1" applyFill="1" applyBorder="1" applyAlignment="1" applyProtection="1">
      <alignment horizontal="center" vertical="center" shrinkToFit="1"/>
      <protection locked="0"/>
    </xf>
    <xf numFmtId="0" fontId="3" fillId="0" borderId="87" xfId="1" applyFont="1" applyFill="1" applyBorder="1" applyAlignment="1" applyProtection="1">
      <alignment horizontal="center" vertical="center" shrinkToFit="1"/>
      <protection locked="0"/>
    </xf>
    <xf numFmtId="0" fontId="3" fillId="0" borderId="61" xfId="1" applyFont="1" applyFill="1" applyBorder="1" applyAlignment="1" applyProtection="1">
      <alignment horizontal="center" vertical="center" shrinkToFit="1"/>
      <protection locked="0"/>
    </xf>
    <xf numFmtId="0" fontId="3" fillId="0" borderId="64" xfId="1" applyFont="1" applyFill="1" applyBorder="1" applyAlignment="1" applyProtection="1">
      <alignment horizontal="center" vertical="center" shrinkToFit="1"/>
      <protection locked="0"/>
    </xf>
    <xf numFmtId="14" fontId="6" fillId="12" borderId="177" xfId="1" applyNumberFormat="1" applyFont="1" applyFill="1" applyBorder="1" applyAlignment="1" applyProtection="1">
      <alignment vertical="center" shrinkToFit="1"/>
    </xf>
    <xf numFmtId="0" fontId="26" fillId="12" borderId="179" xfId="1" applyFont="1" applyFill="1" applyBorder="1" applyAlignment="1" applyProtection="1">
      <alignment vertical="center"/>
    </xf>
    <xf numFmtId="14" fontId="6" fillId="12" borderId="58" xfId="1" applyNumberFormat="1" applyFont="1" applyFill="1" applyBorder="1" applyAlignment="1" applyProtection="1">
      <alignment vertical="center" shrinkToFit="1"/>
    </xf>
    <xf numFmtId="0" fontId="26" fillId="12" borderId="59" xfId="1" applyFont="1" applyFill="1" applyBorder="1" applyAlignment="1" applyProtection="1">
      <alignment vertical="center"/>
    </xf>
    <xf numFmtId="14" fontId="6" fillId="12" borderId="62" xfId="1" applyNumberFormat="1" applyFont="1" applyFill="1" applyBorder="1" applyAlignment="1" applyProtection="1">
      <alignment vertical="center" shrinkToFit="1"/>
    </xf>
    <xf numFmtId="0" fontId="26" fillId="12" borderId="54" xfId="1" applyFont="1" applyFill="1" applyBorder="1" applyAlignment="1" applyProtection="1">
      <alignment vertical="center"/>
    </xf>
    <xf numFmtId="14" fontId="6" fillId="12" borderId="53" xfId="1" applyNumberFormat="1" applyFont="1" applyFill="1" applyBorder="1" applyAlignment="1" applyProtection="1">
      <alignment vertical="center" shrinkToFit="1"/>
    </xf>
    <xf numFmtId="0" fontId="26" fillId="12" borderId="9" xfId="1" applyFont="1" applyFill="1" applyBorder="1" applyAlignment="1" applyProtection="1">
      <alignment vertical="center"/>
    </xf>
    <xf numFmtId="176" fontId="3" fillId="7" borderId="45" xfId="1" applyNumberFormat="1" applyFont="1" applyFill="1" applyBorder="1" applyAlignment="1" applyProtection="1">
      <alignment horizontal="center" vertical="center" shrinkToFit="1"/>
      <protection locked="0"/>
    </xf>
    <xf numFmtId="176" fontId="3" fillId="7" borderId="47" xfId="1" applyNumberFormat="1" applyFont="1" applyFill="1" applyBorder="1" applyAlignment="1" applyProtection="1">
      <alignment horizontal="center" vertical="center" shrinkToFit="1"/>
      <protection locked="0"/>
    </xf>
    <xf numFmtId="176" fontId="3" fillId="7" borderId="49" xfId="1" applyNumberFormat="1" applyFont="1" applyFill="1" applyBorder="1" applyAlignment="1" applyProtection="1">
      <alignment horizontal="center" vertical="center" shrinkToFit="1"/>
      <protection locked="0"/>
    </xf>
    <xf numFmtId="176" fontId="3" fillId="7" borderId="51" xfId="1" applyNumberFormat="1" applyFont="1" applyFill="1" applyBorder="1" applyAlignment="1" applyProtection="1">
      <alignment horizontal="center" vertical="center" shrinkToFit="1"/>
      <protection locked="0"/>
    </xf>
    <xf numFmtId="0" fontId="0" fillId="0" borderId="0" xfId="0" applyProtection="1">
      <alignment vertical="center"/>
      <protection hidden="1"/>
    </xf>
    <xf numFmtId="0" fontId="16" fillId="12" borderId="178" xfId="1" applyFont="1" applyFill="1" applyBorder="1" applyAlignment="1" applyProtection="1">
      <alignment vertical="center" shrinkToFit="1"/>
    </xf>
    <xf numFmtId="0" fontId="16" fillId="12" borderId="46" xfId="1" applyFont="1" applyFill="1" applyBorder="1" applyAlignment="1" applyProtection="1">
      <alignment vertical="center" shrinkToFit="1"/>
    </xf>
    <xf numFmtId="0" fontId="16" fillId="12" borderId="50" xfId="1" applyFont="1" applyFill="1" applyBorder="1" applyAlignment="1" applyProtection="1">
      <alignment vertical="center" shrinkToFit="1"/>
    </xf>
    <xf numFmtId="0" fontId="16" fillId="12" borderId="8" xfId="1" applyFont="1" applyFill="1" applyBorder="1" applyAlignment="1" applyProtection="1">
      <alignment vertical="center" shrinkToFit="1"/>
    </xf>
    <xf numFmtId="0" fontId="12" fillId="0" borderId="19" xfId="1" applyFont="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33" fillId="0" borderId="0" xfId="1" applyFont="1" applyAlignment="1" applyProtection="1">
      <alignment horizontal="left" vertical="center" wrapText="1"/>
      <protection locked="0"/>
    </xf>
    <xf numFmtId="0" fontId="6" fillId="0" borderId="0" xfId="1" applyFont="1" applyAlignment="1" applyProtection="1">
      <alignment horizontal="left" vertical="center" shrinkToFit="1"/>
      <protection locked="0"/>
    </xf>
    <xf numFmtId="0" fontId="6" fillId="0" borderId="0" xfId="1" applyFont="1" applyAlignment="1" applyProtection="1">
      <alignment horizontal="left" vertical="center"/>
      <protection locked="0"/>
    </xf>
    <xf numFmtId="0" fontId="13" fillId="0" borderId="0" xfId="1" applyFont="1" applyAlignment="1" applyProtection="1">
      <alignment horizontal="center" vertical="center"/>
      <protection locked="0"/>
    </xf>
    <xf numFmtId="0" fontId="7"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34" fillId="0" borderId="2" xfId="1" applyFont="1" applyBorder="1" applyAlignment="1" applyProtection="1">
      <alignment horizontal="center" vertical="center"/>
      <protection locked="0"/>
    </xf>
    <xf numFmtId="0" fontId="35" fillId="0" borderId="2" xfId="1" applyFont="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13" fillId="6" borderId="6" xfId="1" applyFont="1" applyFill="1" applyBorder="1" applyAlignment="1" applyProtection="1">
      <alignment horizontal="center" vertical="center"/>
      <protection locked="0"/>
    </xf>
    <xf numFmtId="0" fontId="13" fillId="6" borderId="15" xfId="1" applyFont="1" applyFill="1" applyBorder="1" applyAlignment="1" applyProtection="1">
      <alignment horizontal="center" vertical="center"/>
      <protection locked="0"/>
    </xf>
    <xf numFmtId="0" fontId="13" fillId="6" borderId="1" xfId="1" applyFont="1" applyFill="1" applyBorder="1" applyAlignment="1" applyProtection="1">
      <alignment horizontal="center" vertical="center"/>
      <protection locked="0"/>
    </xf>
    <xf numFmtId="0" fontId="13" fillId="6" borderId="17" xfId="1" applyFont="1" applyFill="1" applyBorder="1" applyAlignment="1" applyProtection="1">
      <alignment horizontal="center" vertical="center"/>
      <protection locked="0"/>
    </xf>
    <xf numFmtId="0" fontId="13" fillId="6" borderId="16" xfId="1" applyFont="1" applyFill="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7" fillId="0" borderId="0" xfId="1" applyFont="1" applyAlignment="1" applyProtection="1">
      <alignment horizontal="center"/>
      <protection locked="0"/>
    </xf>
    <xf numFmtId="0" fontId="7" fillId="0" borderId="26" xfId="1" applyFont="1" applyBorder="1" applyAlignment="1" applyProtection="1">
      <alignment horizontal="center"/>
      <protection locked="0"/>
    </xf>
    <xf numFmtId="0" fontId="7" fillId="0" borderId="23" xfId="1" applyFont="1" applyBorder="1" applyAlignment="1" applyProtection="1">
      <alignment horizontal="center" vertical="center"/>
      <protection locked="0"/>
    </xf>
    <xf numFmtId="0" fontId="8" fillId="0" borderId="26" xfId="1" applyFont="1" applyBorder="1" applyAlignment="1" applyProtection="1">
      <alignment horizontal="center" vertical="center" shrinkToFit="1"/>
      <protection locked="0"/>
    </xf>
    <xf numFmtId="0" fontId="9"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36" fillId="0" borderId="1" xfId="1" applyFont="1" applyBorder="1" applyAlignment="1" applyProtection="1">
      <alignment horizontal="left" vertical="center"/>
      <protection locked="0"/>
    </xf>
    <xf numFmtId="0" fontId="3" fillId="0" borderId="1" xfId="1" applyFont="1" applyBorder="1" applyAlignment="1" applyProtection="1">
      <alignment vertical="center"/>
      <protection locked="0"/>
    </xf>
    <xf numFmtId="0" fontId="8" fillId="0" borderId="134" xfId="1" applyFont="1" applyBorder="1" applyAlignment="1" applyProtection="1">
      <alignment horizontal="center" vertical="center"/>
    </xf>
    <xf numFmtId="0" fontId="8" fillId="0" borderId="73" xfId="1" applyFont="1" applyBorder="1" applyAlignment="1" applyProtection="1">
      <alignment horizontal="center" vertical="center"/>
    </xf>
    <xf numFmtId="0" fontId="9" fillId="0" borderId="106" xfId="1" applyFont="1" applyFill="1" applyBorder="1" applyAlignment="1" applyProtection="1">
      <alignment horizontal="center" vertical="center" shrinkToFit="1"/>
      <protection locked="0"/>
    </xf>
    <xf numFmtId="0" fontId="9" fillId="0" borderId="108" xfId="1" applyFont="1" applyFill="1" applyBorder="1" applyAlignment="1" applyProtection="1">
      <alignment horizontal="center" vertical="center" shrinkToFit="1"/>
      <protection locked="0"/>
    </xf>
    <xf numFmtId="14" fontId="15" fillId="0" borderId="106" xfId="1" applyNumberFormat="1" applyFont="1" applyFill="1" applyBorder="1" applyAlignment="1" applyProtection="1">
      <alignment horizontal="center" vertical="center" shrinkToFit="1"/>
      <protection locked="0"/>
    </xf>
    <xf numFmtId="14" fontId="15" fillId="0" borderId="108" xfId="1" applyNumberFormat="1" applyFont="1" applyFill="1" applyBorder="1" applyAlignment="1" applyProtection="1">
      <alignment horizontal="center" vertical="center" shrinkToFit="1"/>
      <protection locked="0"/>
    </xf>
    <xf numFmtId="14" fontId="3" fillId="0" borderId="21" xfId="1" applyNumberFormat="1" applyFont="1" applyBorder="1" applyAlignment="1" applyProtection="1">
      <alignment horizontal="center" vertical="center" shrinkToFit="1"/>
    </xf>
    <xf numFmtId="14" fontId="3" fillId="0" borderId="21" xfId="1" applyNumberFormat="1" applyFont="1" applyBorder="1" applyAlignment="1" applyProtection="1">
      <alignment horizontal="center" vertical="center"/>
    </xf>
    <xf numFmtId="14" fontId="12" fillId="0" borderId="21" xfId="1" applyNumberFormat="1" applyFont="1" applyBorder="1" applyAlignment="1" applyProtection="1">
      <alignment horizontal="center" vertical="center"/>
    </xf>
    <xf numFmtId="0" fontId="8" fillId="4" borderId="172" xfId="1" applyFont="1" applyFill="1" applyBorder="1" applyAlignment="1" applyProtection="1">
      <alignment horizontal="left" vertical="top" wrapText="1" shrinkToFit="1"/>
    </xf>
    <xf numFmtId="0" fontId="8" fillId="4" borderId="0" xfId="1" applyFont="1" applyFill="1" applyBorder="1" applyAlignment="1" applyProtection="1">
      <alignment horizontal="left" vertical="top" wrapText="1" shrinkToFit="1"/>
    </xf>
    <xf numFmtId="0" fontId="8" fillId="4" borderId="173" xfId="1" applyFont="1" applyFill="1" applyBorder="1" applyAlignment="1" applyProtection="1">
      <alignment horizontal="left" vertical="top" wrapText="1" shrinkToFit="1"/>
    </xf>
    <xf numFmtId="0" fontId="8" fillId="4" borderId="186" xfId="1" applyFont="1" applyFill="1" applyBorder="1" applyAlignment="1" applyProtection="1">
      <alignment horizontal="center" vertical="center" wrapText="1"/>
    </xf>
    <xf numFmtId="0" fontId="8" fillId="4" borderId="188" xfId="1" applyFont="1" applyFill="1" applyBorder="1" applyAlignment="1" applyProtection="1">
      <alignment horizontal="center" vertical="center"/>
    </xf>
    <xf numFmtId="0" fontId="26" fillId="3" borderId="159" xfId="1" applyFont="1" applyFill="1" applyBorder="1" applyAlignment="1" applyProtection="1">
      <alignment horizontal="center" wrapText="1" shrinkToFit="1"/>
    </xf>
    <xf numFmtId="0" fontId="26" fillId="3" borderId="159" xfId="1" applyFont="1" applyFill="1" applyBorder="1" applyAlignment="1" applyProtection="1">
      <alignment horizontal="center" shrinkToFit="1"/>
    </xf>
    <xf numFmtId="0" fontId="16" fillId="3" borderId="55" xfId="1" applyFont="1" applyFill="1" applyBorder="1" applyAlignment="1" applyProtection="1">
      <alignment horizontal="center" vertical="center" wrapText="1"/>
    </xf>
    <xf numFmtId="0" fontId="16" fillId="3" borderId="181" xfId="1" applyFont="1" applyFill="1" applyBorder="1" applyAlignment="1" applyProtection="1">
      <alignment horizontal="center" vertical="center"/>
    </xf>
    <xf numFmtId="14" fontId="8" fillId="3" borderId="126" xfId="1" applyNumberFormat="1" applyFont="1" applyFill="1" applyBorder="1" applyAlignment="1" applyProtection="1">
      <alignment horizontal="center" vertical="center" wrapText="1"/>
    </xf>
    <xf numFmtId="0" fontId="7" fillId="3" borderId="90" xfId="1" applyFont="1" applyFill="1" applyBorder="1" applyAlignment="1" applyProtection="1">
      <alignment horizontal="center" vertical="center"/>
    </xf>
    <xf numFmtId="0" fontId="7" fillId="3" borderId="91" xfId="1" applyFont="1" applyFill="1" applyBorder="1" applyAlignment="1" applyProtection="1">
      <alignment horizontal="center" vertical="center"/>
    </xf>
    <xf numFmtId="0" fontId="8" fillId="4" borderId="187" xfId="1" applyFont="1" applyFill="1" applyBorder="1" applyAlignment="1" applyProtection="1">
      <alignment horizontal="center" vertical="center" wrapText="1"/>
    </xf>
    <xf numFmtId="0" fontId="8" fillId="4" borderId="29" xfId="1" applyFont="1" applyFill="1" applyBorder="1" applyAlignment="1" applyProtection="1">
      <alignment horizontal="center" vertical="center" wrapText="1"/>
    </xf>
    <xf numFmtId="0" fontId="8" fillId="4" borderId="174" xfId="1" applyFont="1" applyFill="1" applyBorder="1" applyAlignment="1" applyProtection="1">
      <alignment horizontal="left" vertical="top" wrapText="1" shrinkToFit="1"/>
    </xf>
    <xf numFmtId="0" fontId="8" fillId="4" borderId="175" xfId="1" applyFont="1" applyFill="1" applyBorder="1" applyAlignment="1" applyProtection="1">
      <alignment horizontal="left" vertical="top" wrapText="1" shrinkToFit="1"/>
    </xf>
    <xf numFmtId="0" fontId="8" fillId="4" borderId="176" xfId="1" applyFont="1" applyFill="1" applyBorder="1" applyAlignment="1" applyProtection="1">
      <alignment horizontal="left" vertical="top" wrapText="1" shrinkToFit="1"/>
    </xf>
    <xf numFmtId="0" fontId="7" fillId="3" borderId="0" xfId="1" applyFont="1" applyFill="1" applyAlignment="1" applyProtection="1">
      <alignment horizontal="right" vertical="center" shrinkToFit="1"/>
    </xf>
    <xf numFmtId="0" fontId="16" fillId="8" borderId="0" xfId="1" applyFont="1" applyFill="1" applyAlignment="1" applyProtection="1">
      <alignment horizontal="left" vertical="center" wrapText="1" shrinkToFit="1"/>
    </xf>
    <xf numFmtId="0" fontId="16" fillId="8" borderId="0" xfId="1" applyFont="1" applyFill="1" applyAlignment="1" applyProtection="1">
      <alignment horizontal="left" vertical="center" shrinkToFit="1"/>
    </xf>
    <xf numFmtId="0" fontId="9" fillId="0" borderId="107" xfId="1" applyFont="1" applyFill="1" applyBorder="1" applyAlignment="1" applyProtection="1">
      <alignment horizontal="center" vertical="center" shrinkToFit="1"/>
      <protection locked="0"/>
    </xf>
    <xf numFmtId="0" fontId="16" fillId="3" borderId="120" xfId="1" applyFont="1" applyFill="1" applyBorder="1" applyAlignment="1" applyProtection="1">
      <alignment horizontal="center" vertical="center"/>
    </xf>
    <xf numFmtId="0" fontId="16" fillId="3" borderId="120" xfId="1" applyFont="1" applyFill="1" applyBorder="1" applyAlignment="1" applyProtection="1">
      <alignment horizontal="center" vertical="center" wrapText="1"/>
    </xf>
    <xf numFmtId="0" fontId="13" fillId="0" borderId="106" xfId="1" applyFont="1" applyFill="1" applyBorder="1" applyAlignment="1" applyProtection="1">
      <alignment horizontal="center" vertical="center" shrinkToFit="1"/>
      <protection locked="0"/>
    </xf>
    <xf numFmtId="0" fontId="13" fillId="0" borderId="108" xfId="1" applyFont="1" applyFill="1" applyBorder="1" applyAlignment="1" applyProtection="1">
      <alignment horizontal="center" vertical="center" shrinkToFit="1"/>
      <protection locked="0"/>
    </xf>
    <xf numFmtId="0" fontId="13" fillId="3" borderId="0" xfId="1" applyFont="1" applyFill="1" applyAlignment="1" applyProtection="1">
      <alignment horizontal="left" vertical="center" wrapText="1" shrinkToFit="1"/>
    </xf>
    <xf numFmtId="0" fontId="16" fillId="3" borderId="53" xfId="1" applyFont="1" applyFill="1" applyBorder="1" applyAlignment="1" applyProtection="1">
      <alignment horizontal="center" vertical="center" shrinkToFit="1"/>
    </xf>
    <xf numFmtId="0" fontId="16" fillId="3" borderId="8" xfId="1" applyFont="1" applyFill="1" applyBorder="1" applyAlignment="1" applyProtection="1">
      <alignment horizontal="center" vertical="center" shrinkToFit="1"/>
    </xf>
    <xf numFmtId="0" fontId="16" fillId="3" borderId="55" xfId="1" applyFont="1" applyFill="1" applyBorder="1" applyAlignment="1" applyProtection="1">
      <alignment horizontal="center" vertical="center" wrapText="1" shrinkToFit="1"/>
    </xf>
    <xf numFmtId="0" fontId="16" fillId="3" borderId="57" xfId="1" applyFont="1" applyFill="1" applyBorder="1" applyAlignment="1" applyProtection="1">
      <alignment horizontal="center" vertical="center" wrapText="1" shrinkToFit="1"/>
    </xf>
    <xf numFmtId="0" fontId="16" fillId="3" borderId="126" xfId="1" applyFont="1" applyFill="1" applyBorder="1" applyAlignment="1" applyProtection="1">
      <alignment horizontal="center" vertical="center" wrapText="1"/>
    </xf>
    <xf numFmtId="0" fontId="7" fillId="3" borderId="113" xfId="1" applyFont="1" applyFill="1" applyBorder="1" applyAlignment="1" applyProtection="1">
      <alignment horizontal="center" vertical="center" shrinkToFit="1"/>
    </xf>
    <xf numFmtId="0" fontId="7" fillId="3" borderId="114" xfId="1" applyFont="1" applyFill="1" applyBorder="1" applyAlignment="1" applyProtection="1">
      <alignment horizontal="center" vertical="center" shrinkToFit="1"/>
    </xf>
    <xf numFmtId="0" fontId="16" fillId="3" borderId="7" xfId="1" applyFont="1" applyFill="1" applyBorder="1" applyAlignment="1" applyProtection="1">
      <alignment horizontal="center" vertical="center"/>
    </xf>
    <xf numFmtId="0" fontId="16" fillId="3" borderId="8" xfId="1" applyFont="1" applyFill="1" applyBorder="1" applyAlignment="1" applyProtection="1">
      <alignment horizontal="center" vertical="center"/>
    </xf>
    <xf numFmtId="0" fontId="6" fillId="3" borderId="116" xfId="1" applyFont="1" applyFill="1" applyBorder="1" applyAlignment="1" applyProtection="1">
      <alignment horizontal="center" vertical="center" wrapText="1"/>
    </xf>
    <xf numFmtId="0" fontId="6" fillId="3" borderId="109" xfId="1" applyFont="1" applyFill="1" applyBorder="1" applyAlignment="1" applyProtection="1">
      <alignment horizontal="center" vertical="center" wrapText="1"/>
    </xf>
    <xf numFmtId="0" fontId="3" fillId="3" borderId="116" xfId="1" applyFont="1" applyFill="1" applyBorder="1" applyAlignment="1" applyProtection="1">
      <alignment horizontal="center" vertical="center" wrapText="1" shrinkToFit="1"/>
    </xf>
    <xf numFmtId="0" fontId="3" fillId="3" borderId="114" xfId="1" applyFont="1" applyFill="1" applyBorder="1" applyAlignment="1" applyProtection="1">
      <alignment horizontal="center" vertical="center" wrapText="1" shrinkToFit="1"/>
    </xf>
    <xf numFmtId="0" fontId="19" fillId="0" borderId="0" xfId="0" applyFont="1" applyAlignment="1" applyProtection="1">
      <alignment horizontal="left" vertical="top" wrapText="1"/>
    </xf>
    <xf numFmtId="0" fontId="15" fillId="0" borderId="0" xfId="1" applyFont="1" applyAlignment="1" applyProtection="1">
      <alignment horizontal="left"/>
    </xf>
    <xf numFmtId="180" fontId="23" fillId="0" borderId="0" xfId="0" applyNumberFormat="1" applyFont="1" applyAlignment="1" applyProtection="1">
      <alignment horizontal="left" vertical="center"/>
    </xf>
    <xf numFmtId="0" fontId="20" fillId="0" borderId="166" xfId="0" applyFont="1" applyBorder="1" applyAlignment="1" applyProtection="1">
      <alignment horizontal="left" vertical="center"/>
    </xf>
    <xf numFmtId="0" fontId="20" fillId="0" borderId="167" xfId="0" applyFont="1" applyBorder="1" applyAlignment="1" applyProtection="1">
      <alignment horizontal="left" vertical="center"/>
    </xf>
    <xf numFmtId="0" fontId="19" fillId="0" borderId="169" xfId="0" applyFont="1" applyBorder="1" applyAlignment="1" applyProtection="1">
      <alignment horizontal="center" vertical="center"/>
    </xf>
    <xf numFmtId="0" fontId="19" fillId="0" borderId="170" xfId="0" applyFont="1" applyBorder="1" applyAlignment="1" applyProtection="1">
      <alignment horizontal="center" vertical="center"/>
    </xf>
    <xf numFmtId="5" fontId="21" fillId="0" borderId="169" xfId="0" applyNumberFormat="1" applyFont="1" applyBorder="1" applyAlignment="1" applyProtection="1">
      <alignment horizontal="right" vertical="center"/>
    </xf>
    <xf numFmtId="5" fontId="21" fillId="0" borderId="168" xfId="0" applyNumberFormat="1" applyFont="1" applyBorder="1" applyAlignment="1" applyProtection="1">
      <alignment horizontal="right" vertical="center"/>
    </xf>
    <xf numFmtId="5" fontId="21" fillId="0" borderId="76" xfId="0" applyNumberFormat="1" applyFont="1" applyBorder="1" applyAlignment="1" applyProtection="1">
      <alignment horizontal="right" vertical="center"/>
    </xf>
    <xf numFmtId="5" fontId="21" fillId="0" borderId="36" xfId="0" applyNumberFormat="1" applyFont="1" applyBorder="1" applyAlignment="1" applyProtection="1">
      <alignment horizontal="right" vertical="center"/>
    </xf>
    <xf numFmtId="5" fontId="21" fillId="0" borderId="25" xfId="0" applyNumberFormat="1" applyFont="1" applyBorder="1" applyAlignment="1" applyProtection="1">
      <alignment horizontal="right" vertical="center"/>
    </xf>
    <xf numFmtId="5" fontId="21" fillId="0" borderId="27" xfId="0" applyNumberFormat="1" applyFont="1" applyBorder="1" applyAlignment="1" applyProtection="1">
      <alignment horizontal="right" vertical="center"/>
    </xf>
    <xf numFmtId="0" fontId="20" fillId="0" borderId="162" xfId="0" applyFont="1" applyBorder="1" applyAlignment="1" applyProtection="1">
      <alignment horizontal="center" vertical="center"/>
    </xf>
    <xf numFmtId="0" fontId="20" fillId="0" borderId="163" xfId="0" applyFont="1" applyBorder="1" applyAlignment="1" applyProtection="1">
      <alignment horizontal="center" vertical="center"/>
    </xf>
    <xf numFmtId="14" fontId="7" fillId="0" borderId="0" xfId="1" applyNumberFormat="1" applyFont="1" applyAlignment="1" applyProtection="1">
      <alignment horizontal="center" vertical="center"/>
    </xf>
    <xf numFmtId="5" fontId="21" fillId="0" borderId="22" xfId="0" applyNumberFormat="1" applyFont="1" applyBorder="1" applyAlignment="1" applyProtection="1">
      <alignment horizontal="right" vertical="center"/>
    </xf>
    <xf numFmtId="5" fontId="21" fillId="0" borderId="24" xfId="0" applyNumberFormat="1" applyFont="1" applyBorder="1" applyAlignment="1" applyProtection="1">
      <alignment horizontal="right" vertical="center"/>
    </xf>
    <xf numFmtId="178" fontId="20" fillId="0" borderId="76" xfId="0" applyNumberFormat="1" applyFont="1" applyBorder="1" applyAlignment="1" applyProtection="1">
      <alignment horizontal="center" vertical="center"/>
    </xf>
    <xf numFmtId="178" fontId="20" fillId="0" borderId="59" xfId="0" applyNumberFormat="1" applyFont="1" applyBorder="1" applyAlignment="1" applyProtection="1">
      <alignment horizontal="center" vertical="center"/>
    </xf>
    <xf numFmtId="178" fontId="20" fillId="0" borderId="22" xfId="0" applyNumberFormat="1" applyFont="1" applyBorder="1" applyAlignment="1" applyProtection="1">
      <alignment horizontal="center" vertical="center"/>
    </xf>
    <xf numFmtId="178" fontId="20" fillId="0" borderId="14" xfId="0" applyNumberFormat="1" applyFont="1" applyBorder="1" applyAlignment="1" applyProtection="1">
      <alignment horizontal="center" vertical="center"/>
    </xf>
    <xf numFmtId="0" fontId="38" fillId="0" borderId="0" xfId="0" applyFont="1" applyAlignment="1" applyProtection="1">
      <alignment horizontal="left"/>
    </xf>
    <xf numFmtId="0" fontId="20" fillId="0" borderId="65" xfId="0" applyFont="1" applyBorder="1" applyAlignment="1" applyProtection="1">
      <alignment horizontal="left" vertical="center"/>
    </xf>
    <xf numFmtId="0" fontId="20" fillId="0" borderId="66" xfId="0" applyFont="1" applyBorder="1" applyAlignment="1" applyProtection="1">
      <alignment horizontal="left" vertical="center"/>
    </xf>
    <xf numFmtId="0" fontId="20" fillId="0" borderId="80" xfId="0" applyFont="1" applyBorder="1" applyAlignment="1" applyProtection="1">
      <alignment horizontal="left" vertical="center"/>
    </xf>
    <xf numFmtId="0" fontId="20" fillId="0" borderId="84" xfId="0" applyFont="1" applyBorder="1" applyAlignment="1" applyProtection="1">
      <alignment horizontal="left" vertical="center"/>
    </xf>
    <xf numFmtId="0" fontId="20" fillId="0" borderId="163" xfId="0" applyFont="1" applyBorder="1" applyAlignment="1" applyProtection="1">
      <alignment horizontal="center" vertical="center" wrapText="1"/>
    </xf>
    <xf numFmtId="0" fontId="20" fillId="0" borderId="161" xfId="0" applyFont="1" applyBorder="1" applyAlignment="1" applyProtection="1">
      <alignment horizontal="center" vertical="center"/>
    </xf>
    <xf numFmtId="0" fontId="20" fillId="0" borderId="0" xfId="0" applyFont="1" applyBorder="1" applyAlignment="1" applyProtection="1">
      <alignment horizontal="left" vertical="top" wrapText="1"/>
    </xf>
    <xf numFmtId="56" fontId="20" fillId="0" borderId="21" xfId="0" applyNumberFormat="1" applyFont="1" applyBorder="1" applyAlignment="1" applyProtection="1">
      <alignment horizontal="center" vertical="center"/>
    </xf>
    <xf numFmtId="56" fontId="20" fillId="0" borderId="74" xfId="0" applyNumberFormat="1" applyFont="1" applyBorder="1" applyAlignment="1" applyProtection="1">
      <alignment horizontal="center" vertical="center"/>
    </xf>
    <xf numFmtId="56" fontId="20" fillId="0" borderId="81" xfId="0" applyNumberFormat="1" applyFont="1" applyBorder="1" applyAlignment="1" applyProtection="1">
      <alignment horizontal="center" vertical="center"/>
    </xf>
    <xf numFmtId="56" fontId="20" fillId="0" borderId="88" xfId="0" applyNumberFormat="1" applyFont="1" applyBorder="1" applyAlignment="1" applyProtection="1">
      <alignment horizontal="center" vertical="center"/>
    </xf>
    <xf numFmtId="0" fontId="20" fillId="0" borderId="164" xfId="0" applyFont="1" applyBorder="1" applyAlignment="1" applyProtection="1">
      <alignment horizontal="center" vertical="center"/>
    </xf>
    <xf numFmtId="0" fontId="9" fillId="0" borderId="1" xfId="1" applyFont="1" applyBorder="1" applyAlignment="1" applyProtection="1">
      <alignment horizontal="center" vertical="center" shrinkToFit="1"/>
    </xf>
    <xf numFmtId="0" fontId="9" fillId="0" borderId="1" xfId="1" applyFont="1" applyBorder="1" applyAlignment="1" applyProtection="1">
      <alignment horizontal="center" vertical="center"/>
    </xf>
    <xf numFmtId="0" fontId="7" fillId="0" borderId="0" xfId="1" applyFont="1" applyAlignment="1" applyProtection="1">
      <alignment horizontal="center" vertical="center"/>
    </xf>
    <xf numFmtId="0" fontId="39" fillId="0" borderId="0" xfId="0" applyFont="1" applyAlignment="1" applyProtection="1">
      <alignment horizontal="left"/>
    </xf>
    <xf numFmtId="0" fontId="7" fillId="0" borderId="144" xfId="1" applyFont="1" applyBorder="1" applyAlignment="1" applyProtection="1">
      <alignment horizontal="center" vertical="center"/>
    </xf>
    <xf numFmtId="0" fontId="7" fillId="0" borderId="156" xfId="1" applyFont="1" applyBorder="1" applyAlignment="1" applyProtection="1">
      <alignment horizontal="center" vertical="center"/>
    </xf>
    <xf numFmtId="0" fontId="7" fillId="0" borderId="145" xfId="1" applyFont="1" applyBorder="1" applyAlignment="1" applyProtection="1">
      <alignment horizontal="center" vertical="center"/>
    </xf>
    <xf numFmtId="0" fontId="7" fillId="0" borderId="148" xfId="1" applyFont="1" applyBorder="1" applyAlignment="1" applyProtection="1">
      <alignment horizontal="center" vertical="center"/>
    </xf>
    <xf numFmtId="0" fontId="7" fillId="0" borderId="146" xfId="1" applyFont="1" applyBorder="1" applyAlignment="1" applyProtection="1">
      <alignment horizontal="center" vertical="center"/>
    </xf>
    <xf numFmtId="0" fontId="7" fillId="0" borderId="147" xfId="1" applyFont="1" applyBorder="1" applyAlignment="1" applyProtection="1">
      <alignment horizontal="center" vertical="center"/>
    </xf>
    <xf numFmtId="0" fontId="9" fillId="0" borderId="158" xfId="1" applyFont="1" applyBorder="1" applyAlignment="1" applyProtection="1">
      <alignment horizontal="center" vertical="center"/>
    </xf>
    <xf numFmtId="0" fontId="20" fillId="0" borderId="0" xfId="0" applyFont="1" applyAlignment="1" applyProtection="1">
      <alignment horizontal="left"/>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178" fontId="40" fillId="0" borderId="19" xfId="0" applyNumberFormat="1" applyFont="1" applyBorder="1" applyAlignment="1" applyProtection="1">
      <alignment horizontal="center" vertical="center"/>
    </xf>
    <xf numFmtId="178" fontId="40" fillId="0" borderId="20" xfId="0" applyNumberFormat="1" applyFont="1" applyBorder="1" applyAlignment="1" applyProtection="1">
      <alignment horizontal="center" vertical="center"/>
    </xf>
    <xf numFmtId="0" fontId="20" fillId="0" borderId="160" xfId="0" applyFont="1" applyBorder="1" applyAlignment="1" applyProtection="1">
      <alignment horizontal="center" vertical="center"/>
    </xf>
    <xf numFmtId="0" fontId="20" fillId="0" borderId="165" xfId="0" applyFont="1" applyBorder="1" applyAlignment="1" applyProtection="1">
      <alignment horizontal="center" vertical="center"/>
    </xf>
    <xf numFmtId="0" fontId="3" fillId="7" borderId="42" xfId="1" applyFont="1" applyFill="1" applyBorder="1" applyAlignment="1" applyProtection="1">
      <alignment horizontal="left" vertical="center" shrinkToFit="1"/>
    </xf>
    <xf numFmtId="0" fontId="3" fillId="7" borderId="43" xfId="1" applyFont="1" applyFill="1" applyBorder="1" applyAlignment="1" applyProtection="1">
      <alignment horizontal="left" vertical="center" shrinkToFit="1"/>
    </xf>
    <xf numFmtId="0" fontId="10" fillId="9" borderId="0" xfId="1" applyFont="1" applyFill="1" applyAlignment="1" applyProtection="1">
      <alignment horizontal="left" vertical="center" shrinkToFit="1"/>
    </xf>
    <xf numFmtId="0" fontId="3" fillId="9" borderId="0" xfId="1" applyFont="1" applyFill="1" applyAlignment="1" applyProtection="1">
      <alignment horizontal="left" vertical="center" shrinkToFit="1"/>
    </xf>
    <xf numFmtId="0" fontId="3" fillId="9" borderId="0" xfId="1" applyFont="1" applyFill="1" applyAlignment="1" applyProtection="1">
      <alignment horizontal="left" vertical="center" wrapText="1" shrinkToFit="1"/>
    </xf>
    <xf numFmtId="0" fontId="6" fillId="0" borderId="18" xfId="1" applyFont="1" applyBorder="1" applyAlignment="1" applyProtection="1">
      <alignment horizontal="center" vertical="center"/>
    </xf>
    <xf numFmtId="0" fontId="6" fillId="0" borderId="20" xfId="1" applyFont="1" applyBorder="1" applyAlignment="1" applyProtection="1">
      <alignment horizontal="center" vertical="center"/>
    </xf>
    <xf numFmtId="0" fontId="3" fillId="0" borderId="18" xfId="1" applyFont="1" applyBorder="1" applyAlignment="1" applyProtection="1">
      <alignment horizontal="left" vertical="center" shrinkToFit="1"/>
    </xf>
    <xf numFmtId="0" fontId="3" fillId="0" borderId="19" xfId="1" applyFont="1" applyBorder="1" applyAlignment="1" applyProtection="1">
      <alignment horizontal="left" vertical="center" shrinkToFit="1"/>
    </xf>
    <xf numFmtId="0" fontId="3" fillId="0" borderId="20" xfId="1" applyFont="1" applyBorder="1" applyAlignment="1" applyProtection="1">
      <alignment horizontal="left" vertical="center" shrinkToFit="1"/>
    </xf>
    <xf numFmtId="0" fontId="3" fillId="0" borderId="10" xfId="1" applyFont="1" applyBorder="1" applyAlignment="1" applyProtection="1">
      <alignment horizontal="center" vertical="center" shrinkToFit="1"/>
    </xf>
    <xf numFmtId="0" fontId="3" fillId="0" borderId="11" xfId="1" applyFont="1" applyBorder="1" applyAlignment="1" applyProtection="1">
      <alignment horizontal="center" vertical="center" shrinkToFit="1"/>
    </xf>
    <xf numFmtId="0" fontId="3" fillId="9" borderId="52" xfId="1" applyFont="1" applyFill="1" applyBorder="1" applyAlignment="1" applyProtection="1">
      <alignment horizontal="left" vertical="center" shrinkToFit="1"/>
    </xf>
    <xf numFmtId="0" fontId="3" fillId="9" borderId="102" xfId="1" applyFont="1" applyFill="1" applyBorder="1" applyAlignment="1" applyProtection="1">
      <alignment horizontal="left" vertical="center" shrinkToFit="1"/>
    </xf>
    <xf numFmtId="0" fontId="3" fillId="0" borderId="18" xfId="1" applyFont="1" applyBorder="1" applyAlignment="1" applyProtection="1">
      <alignment horizontal="center" vertical="center"/>
    </xf>
    <xf numFmtId="0" fontId="3" fillId="0" borderId="20" xfId="1" applyFont="1" applyBorder="1" applyAlignment="1" applyProtection="1">
      <alignment horizontal="center" vertical="center"/>
    </xf>
    <xf numFmtId="0" fontId="10" fillId="9" borderId="0" xfId="1" applyFont="1" applyFill="1" applyBorder="1" applyAlignment="1" applyProtection="1">
      <alignment horizontal="left" shrinkToFit="1"/>
    </xf>
    <xf numFmtId="0" fontId="3" fillId="9" borderId="100" xfId="1" applyFont="1" applyFill="1" applyBorder="1" applyAlignment="1" applyProtection="1">
      <alignment horizontal="left" vertical="center" shrinkToFit="1"/>
    </xf>
    <xf numFmtId="0" fontId="3" fillId="0" borderId="20" xfId="1" applyFont="1" applyBorder="1" applyProtection="1">
      <alignment vertical="center"/>
    </xf>
    <xf numFmtId="0" fontId="3" fillId="9" borderId="104" xfId="1" applyFont="1" applyFill="1" applyBorder="1" applyAlignment="1" applyProtection="1">
      <alignment horizontal="left" vertical="center" shrinkToFit="1"/>
    </xf>
    <xf numFmtId="0" fontId="3" fillId="9" borderId="105" xfId="1" applyFont="1" applyFill="1" applyBorder="1" applyAlignment="1" applyProtection="1">
      <alignment horizontal="left" vertical="center" shrinkToFit="1"/>
    </xf>
    <xf numFmtId="0" fontId="13" fillId="12" borderId="0" xfId="1" applyFont="1" applyFill="1" applyAlignment="1" applyProtection="1">
      <alignment horizontal="left" vertical="center" wrapText="1" shrinkToFit="1"/>
    </xf>
    <xf numFmtId="0" fontId="7" fillId="12" borderId="3" xfId="1" applyFont="1" applyFill="1" applyBorder="1" applyAlignment="1" applyProtection="1">
      <alignment horizontal="center" vertical="center" shrinkToFit="1"/>
    </xf>
    <xf numFmtId="0" fontId="7" fillId="12" borderId="4" xfId="1" applyFont="1" applyFill="1" applyBorder="1" applyAlignment="1" applyProtection="1">
      <alignment horizontal="center" vertical="center" shrinkToFit="1"/>
    </xf>
    <xf numFmtId="0" fontId="7" fillId="12" borderId="6" xfId="1" applyFont="1" applyFill="1" applyBorder="1" applyAlignment="1" applyProtection="1">
      <alignment horizontal="center" vertical="center" shrinkToFit="1"/>
    </xf>
    <xf numFmtId="0" fontId="7" fillId="12" borderId="15" xfId="1" applyFont="1" applyFill="1" applyBorder="1" applyAlignment="1" applyProtection="1">
      <alignment horizontal="center" vertical="center" shrinkToFit="1"/>
    </xf>
    <xf numFmtId="0" fontId="7" fillId="12" borderId="1" xfId="1" applyFont="1" applyFill="1" applyBorder="1" applyAlignment="1" applyProtection="1">
      <alignment horizontal="center" vertical="center" shrinkToFit="1"/>
    </xf>
    <xf numFmtId="0" fontId="7" fillId="12" borderId="17" xfId="1" applyFont="1" applyFill="1" applyBorder="1" applyAlignment="1" applyProtection="1">
      <alignment horizontal="center" vertical="center" shrinkToFit="1"/>
    </xf>
    <xf numFmtId="0" fontId="26" fillId="12" borderId="10" xfId="1" applyFont="1" applyFill="1" applyBorder="1" applyAlignment="1" applyProtection="1">
      <alignment horizontal="right" vertical="center" wrapText="1" shrinkToFit="1"/>
    </xf>
    <xf numFmtId="0" fontId="26" fillId="12" borderId="0" xfId="1" applyFont="1" applyFill="1" applyBorder="1" applyAlignment="1" applyProtection="1">
      <alignment horizontal="right" vertical="center" wrapText="1" shrinkToFit="1"/>
    </xf>
    <xf numFmtId="0" fontId="8" fillId="12" borderId="3" xfId="1" applyFont="1" applyFill="1" applyBorder="1" applyAlignment="1" applyProtection="1">
      <alignment horizontal="center" vertical="center" shrinkToFit="1"/>
    </xf>
    <xf numFmtId="0" fontId="8" fillId="12" borderId="6" xfId="1" applyFont="1" applyFill="1" applyBorder="1" applyAlignment="1" applyProtection="1">
      <alignment horizontal="center" vertical="center" shrinkToFit="1"/>
    </xf>
    <xf numFmtId="0" fontId="8" fillId="12" borderId="15" xfId="1" applyFont="1" applyFill="1" applyBorder="1" applyAlignment="1" applyProtection="1">
      <alignment horizontal="center" vertical="center" shrinkToFit="1"/>
    </xf>
    <xf numFmtId="0" fontId="8" fillId="12" borderId="17" xfId="1" applyFont="1" applyFill="1" applyBorder="1" applyAlignment="1" applyProtection="1">
      <alignment horizontal="center" vertical="center" shrinkToFit="1"/>
    </xf>
    <xf numFmtId="0" fontId="3" fillId="12" borderId="0" xfId="1" applyFont="1" applyFill="1" applyAlignment="1" applyProtection="1">
      <alignment horizontal="right" vertical="center" shrinkToFit="1"/>
    </xf>
    <xf numFmtId="0" fontId="3" fillId="12" borderId="11" xfId="1" applyFont="1" applyFill="1" applyBorder="1" applyAlignment="1" applyProtection="1">
      <alignment horizontal="right" vertical="center" shrinkToFit="1"/>
    </xf>
    <xf numFmtId="0" fontId="3" fillId="12" borderId="53" xfId="1" applyFont="1" applyFill="1" applyBorder="1" applyAlignment="1" applyProtection="1">
      <alignment horizontal="center" vertical="center" shrinkToFit="1"/>
    </xf>
    <xf numFmtId="0" fontId="3" fillId="12" borderId="8" xfId="1" applyFont="1" applyFill="1" applyBorder="1" applyAlignment="1" applyProtection="1">
      <alignment horizontal="center" vertical="center" shrinkToFit="1"/>
    </xf>
    <xf numFmtId="0" fontId="25" fillId="12" borderId="55" xfId="1" applyFont="1" applyFill="1" applyBorder="1" applyAlignment="1" applyProtection="1">
      <alignment horizontal="center" vertical="center" wrapText="1" shrinkToFit="1"/>
    </xf>
    <xf numFmtId="0" fontId="10" fillId="12" borderId="56" xfId="1" applyFont="1" applyFill="1" applyBorder="1" applyAlignment="1" applyProtection="1">
      <alignment horizontal="center" vertical="center" wrapText="1" shrinkToFit="1"/>
    </xf>
    <xf numFmtId="0" fontId="10" fillId="12" borderId="57" xfId="1" applyFont="1" applyFill="1" applyBorder="1" applyAlignment="1" applyProtection="1">
      <alignment horizontal="center" vertical="center" wrapText="1" shrinkToFit="1"/>
    </xf>
    <xf numFmtId="0" fontId="24" fillId="12" borderId="8" xfId="1" applyFont="1" applyFill="1" applyBorder="1" applyAlignment="1" applyProtection="1">
      <alignment horizontal="center" vertical="center" wrapText="1" shrinkToFit="1"/>
    </xf>
    <xf numFmtId="0" fontId="24" fillId="12" borderId="9" xfId="1" applyFont="1" applyFill="1" applyBorder="1" applyAlignment="1" applyProtection="1">
      <alignment horizontal="center" vertical="center" wrapText="1" shrinkToFit="1"/>
    </xf>
    <xf numFmtId="0" fontId="24" fillId="12" borderId="46" xfId="1" applyFont="1" applyFill="1" applyBorder="1" applyAlignment="1" applyProtection="1">
      <alignment horizontal="center" vertical="center" wrapText="1" shrinkToFit="1"/>
    </xf>
    <xf numFmtId="0" fontId="24" fillId="12" borderId="59" xfId="1" applyFont="1" applyFill="1" applyBorder="1" applyAlignment="1" applyProtection="1">
      <alignment horizontal="center" vertical="center" wrapText="1" shrinkToFit="1"/>
    </xf>
    <xf numFmtId="0" fontId="26" fillId="12" borderId="72" xfId="1" applyFont="1" applyFill="1" applyBorder="1" applyAlignment="1" applyProtection="1">
      <alignment horizontal="center" vertical="center" textRotation="255" wrapText="1" shrinkToFit="1"/>
    </xf>
    <xf numFmtId="0" fontId="26" fillId="12" borderId="65" xfId="1" applyFont="1" applyFill="1" applyBorder="1" applyAlignment="1" applyProtection="1">
      <alignment horizontal="center" vertical="center" textRotation="255" shrinkToFit="1"/>
    </xf>
    <xf numFmtId="0" fontId="26" fillId="12" borderId="89" xfId="1" applyFont="1" applyFill="1" applyBorder="1" applyAlignment="1" applyProtection="1">
      <alignment horizontal="center" vertical="center" textRotation="255" shrinkToFit="1"/>
    </xf>
    <xf numFmtId="0" fontId="26" fillId="12" borderId="73" xfId="1" applyFont="1" applyFill="1" applyBorder="1" applyAlignment="1" applyProtection="1">
      <alignment horizontal="center" vertical="center" textRotation="255" wrapText="1" shrinkToFit="1"/>
    </xf>
    <xf numFmtId="0" fontId="26" fillId="12" borderId="74" xfId="1" applyFont="1" applyFill="1" applyBorder="1" applyAlignment="1" applyProtection="1">
      <alignment horizontal="center" vertical="center" textRotation="255" shrinkToFit="1"/>
    </xf>
    <xf numFmtId="0" fontId="26" fillId="12" borderId="96" xfId="1" applyFont="1" applyFill="1" applyBorder="1" applyAlignment="1" applyProtection="1">
      <alignment horizontal="center" vertical="center" textRotation="255" shrinkToFit="1"/>
    </xf>
    <xf numFmtId="0" fontId="3" fillId="12" borderId="65" xfId="1" applyFont="1" applyFill="1" applyBorder="1" applyAlignment="1" applyProtection="1">
      <alignment horizontal="center" vertical="center" shrinkToFit="1"/>
    </xf>
    <xf numFmtId="0" fontId="3" fillId="12" borderId="89" xfId="1" applyFont="1" applyFill="1" applyBorder="1" applyAlignment="1" applyProtection="1">
      <alignment horizontal="center" vertical="center" shrinkToFit="1"/>
    </xf>
    <xf numFmtId="0" fontId="7" fillId="12" borderId="21" xfId="1" applyFont="1" applyFill="1" applyBorder="1" applyAlignment="1" applyProtection="1">
      <alignment horizontal="center" vertical="center" shrinkToFit="1"/>
    </xf>
    <xf numFmtId="0" fontId="7" fillId="12" borderId="90" xfId="1" applyFont="1" applyFill="1" applyBorder="1" applyAlignment="1" applyProtection="1">
      <alignment horizontal="center" vertical="center" shrinkToFit="1"/>
    </xf>
    <xf numFmtId="0" fontId="7" fillId="12" borderId="66" xfId="1" applyFont="1" applyFill="1" applyBorder="1" applyAlignment="1" applyProtection="1">
      <alignment horizontal="center" vertical="center" shrinkToFit="1"/>
    </xf>
    <xf numFmtId="0" fontId="7" fillId="12" borderId="91" xfId="1" applyFont="1" applyFill="1" applyBorder="1" applyAlignment="1" applyProtection="1">
      <alignment horizontal="center" vertical="center" shrinkToFit="1"/>
    </xf>
    <xf numFmtId="0" fontId="3" fillId="12" borderId="70" xfId="1" applyFont="1" applyFill="1" applyBorder="1" applyAlignment="1" applyProtection="1">
      <alignment horizontal="center" vertical="center" textRotation="255" shrinkToFit="1"/>
    </xf>
    <xf numFmtId="0" fontId="3" fillId="12" borderId="92" xfId="1" applyFont="1" applyFill="1" applyBorder="1" applyAlignment="1" applyProtection="1">
      <alignment horizontal="center" vertical="center" textRotation="255" shrinkToFit="1"/>
    </xf>
    <xf numFmtId="0" fontId="3" fillId="12" borderId="21" xfId="1" applyFont="1" applyFill="1" applyBorder="1" applyAlignment="1" applyProtection="1">
      <alignment horizontal="center" vertical="center" textRotation="255" wrapText="1" shrinkToFit="1"/>
    </xf>
    <xf numFmtId="0" fontId="3" fillId="12" borderId="90" xfId="1" applyFont="1" applyFill="1" applyBorder="1" applyAlignment="1" applyProtection="1">
      <alignment horizontal="center" vertical="center" textRotation="255" shrinkToFit="1"/>
    </xf>
    <xf numFmtId="0" fontId="3" fillId="12" borderId="66" xfId="1" applyFont="1" applyFill="1" applyBorder="1" applyAlignment="1" applyProtection="1">
      <alignment horizontal="center" vertical="center" textRotation="255" shrinkToFit="1"/>
    </xf>
    <xf numFmtId="0" fontId="3" fillId="12" borderId="91" xfId="1" applyFont="1" applyFill="1" applyBorder="1" applyAlignment="1" applyProtection="1">
      <alignment horizontal="center" vertical="center" textRotation="255" shrinkToFit="1"/>
    </xf>
    <xf numFmtId="176" fontId="3" fillId="5" borderId="46" xfId="1" applyNumberFormat="1" applyFont="1" applyFill="1" applyBorder="1" applyAlignment="1" applyProtection="1">
      <alignment horizontal="center" vertical="center" shrinkToFit="1"/>
    </xf>
    <xf numFmtId="0" fontId="8" fillId="12" borderId="53" xfId="1" applyFont="1" applyFill="1" applyBorder="1" applyAlignment="1" applyProtection="1">
      <alignment horizontal="center" vertical="center" wrapText="1" shrinkToFit="1"/>
    </xf>
    <xf numFmtId="0" fontId="8" fillId="12" borderId="8" xfId="1" applyFont="1" applyFill="1" applyBorder="1" applyAlignment="1" applyProtection="1">
      <alignment horizontal="center" vertical="center" wrapText="1" shrinkToFit="1"/>
    </xf>
    <xf numFmtId="0" fontId="8" fillId="12" borderId="9" xfId="1" applyFont="1" applyFill="1" applyBorder="1" applyAlignment="1" applyProtection="1">
      <alignment horizontal="center" vertical="center" shrinkToFit="1"/>
    </xf>
    <xf numFmtId="0" fontId="8" fillId="12" borderId="58" xfId="1" applyFont="1" applyFill="1" applyBorder="1" applyAlignment="1" applyProtection="1">
      <alignment horizontal="center" vertical="center" shrinkToFit="1"/>
    </xf>
    <xf numFmtId="0" fontId="8" fillId="12" borderId="46" xfId="1" applyFont="1" applyFill="1" applyBorder="1" applyAlignment="1" applyProtection="1">
      <alignment horizontal="center" vertical="center" shrinkToFit="1"/>
    </xf>
    <xf numFmtId="0" fontId="8" fillId="12" borderId="59" xfId="1" applyFont="1" applyFill="1" applyBorder="1" applyAlignment="1" applyProtection="1">
      <alignment horizontal="center" vertical="center" shrinkToFit="1"/>
    </xf>
    <xf numFmtId="0" fontId="8" fillId="12" borderId="97" xfId="1" applyFont="1" applyFill="1" applyBorder="1" applyAlignment="1" applyProtection="1">
      <alignment horizontal="center" vertical="center" shrinkToFit="1"/>
    </xf>
    <xf numFmtId="0" fontId="8" fillId="12" borderId="109" xfId="1" applyFont="1" applyFill="1" applyBorder="1" applyAlignment="1" applyProtection="1">
      <alignment horizontal="center" vertical="center" shrinkToFit="1"/>
    </xf>
    <xf numFmtId="0" fontId="8" fillId="12" borderId="98" xfId="1" applyFont="1" applyFill="1" applyBorder="1" applyAlignment="1" applyProtection="1">
      <alignment horizontal="center" vertical="center" shrinkToFit="1"/>
    </xf>
    <xf numFmtId="0" fontId="31" fillId="0" borderId="4" xfId="1" applyFont="1" applyBorder="1" applyAlignment="1" applyProtection="1">
      <alignment horizontal="center" vertical="center" shrinkToFit="1"/>
    </xf>
    <xf numFmtId="14" fontId="7" fillId="0" borderId="3" xfId="1" applyNumberFormat="1" applyFont="1" applyFill="1" applyBorder="1" applyAlignment="1" applyProtection="1">
      <alignment horizontal="center" vertical="center" shrinkToFit="1"/>
      <protection locked="0"/>
    </xf>
    <xf numFmtId="14" fontId="7" fillId="0" borderId="4" xfId="1" applyNumberFormat="1" applyFont="1" applyFill="1" applyBorder="1" applyAlignment="1" applyProtection="1">
      <alignment horizontal="center" vertical="center" shrinkToFit="1"/>
      <protection locked="0"/>
    </xf>
    <xf numFmtId="14" fontId="7" fillId="0" borderId="6" xfId="1" applyNumberFormat="1" applyFont="1" applyFill="1" applyBorder="1" applyAlignment="1" applyProtection="1">
      <alignment horizontal="center" vertical="center" shrinkToFit="1"/>
      <protection locked="0"/>
    </xf>
    <xf numFmtId="14" fontId="7" fillId="0" borderId="15" xfId="1" applyNumberFormat="1" applyFont="1" applyFill="1" applyBorder="1" applyAlignment="1" applyProtection="1">
      <alignment horizontal="center" vertical="center" shrinkToFit="1"/>
      <protection locked="0"/>
    </xf>
    <xf numFmtId="14" fontId="7" fillId="0" borderId="1" xfId="1" applyNumberFormat="1" applyFont="1" applyFill="1" applyBorder="1" applyAlignment="1" applyProtection="1">
      <alignment horizontal="center" vertical="center" shrinkToFit="1"/>
      <protection locked="0"/>
    </xf>
    <xf numFmtId="14" fontId="7" fillId="0" borderId="17" xfId="1" applyNumberFormat="1" applyFont="1" applyFill="1" applyBorder="1" applyAlignment="1" applyProtection="1">
      <alignment horizontal="center" vertical="center" shrinkToFit="1"/>
      <protection locked="0"/>
    </xf>
    <xf numFmtId="0" fontId="6" fillId="12" borderId="0" xfId="1" applyFont="1" applyFill="1" applyBorder="1" applyAlignment="1" applyProtection="1">
      <alignment horizontal="center" vertical="center" wrapText="1" shrinkToFit="1"/>
    </xf>
    <xf numFmtId="0" fontId="6" fillId="12" borderId="11" xfId="1" applyFont="1" applyFill="1" applyBorder="1" applyAlignment="1" applyProtection="1">
      <alignment horizontal="center" vertical="center" wrapText="1" shrinkToFit="1"/>
    </xf>
    <xf numFmtId="0" fontId="7" fillId="12" borderId="10" xfId="1" applyFont="1" applyFill="1" applyBorder="1" applyAlignment="1" applyProtection="1">
      <alignment horizontal="center" vertical="center" shrinkToFit="1"/>
    </xf>
    <xf numFmtId="0" fontId="7" fillId="12" borderId="0" xfId="1" applyFont="1" applyFill="1" applyBorder="1" applyAlignment="1" applyProtection="1">
      <alignment horizontal="center" vertical="center" shrinkToFit="1"/>
    </xf>
    <xf numFmtId="0" fontId="7" fillId="12" borderId="11" xfId="1" applyFont="1" applyFill="1" applyBorder="1" applyAlignment="1" applyProtection="1">
      <alignment horizontal="center" vertical="center" shrinkToFit="1"/>
    </xf>
    <xf numFmtId="0" fontId="3" fillId="12" borderId="44" xfId="1" applyNumberFormat="1" applyFont="1" applyFill="1" applyBorder="1" applyAlignment="1" applyProtection="1">
      <alignment horizontal="center" vertical="center"/>
    </xf>
    <xf numFmtId="0" fontId="3" fillId="12" borderId="45" xfId="1" applyNumberFormat="1" applyFont="1" applyFill="1" applyBorder="1" applyAlignment="1" applyProtection="1">
      <alignment horizontal="center" vertical="center"/>
    </xf>
    <xf numFmtId="0" fontId="3" fillId="12" borderId="48" xfId="1" applyNumberFormat="1" applyFont="1" applyFill="1" applyBorder="1" applyAlignment="1" applyProtection="1">
      <alignment horizontal="center" vertical="center"/>
    </xf>
    <xf numFmtId="0" fontId="3" fillId="12" borderId="49" xfId="1" applyNumberFormat="1" applyFont="1" applyFill="1" applyBorder="1" applyAlignment="1" applyProtection="1">
      <alignment horizontal="center" vertical="center"/>
    </xf>
    <xf numFmtId="0" fontId="3" fillId="12" borderId="41" xfId="1" applyFont="1" applyFill="1" applyBorder="1" applyAlignment="1" applyProtection="1">
      <alignment horizontal="center" vertical="center" shrinkToFit="1"/>
    </xf>
    <xf numFmtId="0" fontId="3" fillId="12" borderId="42" xfId="1" applyFont="1" applyFill="1" applyBorder="1" applyAlignment="1" applyProtection="1">
      <alignment horizontal="center" vertical="center" shrinkToFit="1"/>
    </xf>
    <xf numFmtId="0" fontId="3" fillId="12" borderId="45" xfId="1" applyFont="1" applyFill="1" applyBorder="1" applyAlignment="1" applyProtection="1">
      <alignment horizontal="left" vertical="center"/>
    </xf>
    <xf numFmtId="0" fontId="3" fillId="12" borderId="49" xfId="1" applyFont="1" applyFill="1" applyBorder="1" applyAlignment="1" applyProtection="1">
      <alignment horizontal="left" vertical="center"/>
    </xf>
    <xf numFmtId="0" fontId="0" fillId="0" borderId="0" xfId="0" applyAlignment="1">
      <alignment horizontal="right" vertical="center"/>
    </xf>
    <xf numFmtId="0" fontId="19" fillId="0" borderId="0" xfId="0" applyFont="1" applyBorder="1" applyAlignment="1" applyProtection="1">
      <alignment horizontal="left" vertical="top" wrapText="1"/>
    </xf>
    <xf numFmtId="0" fontId="29" fillId="0" borderId="0" xfId="0" applyFont="1" applyAlignment="1" applyProtection="1">
      <alignment horizontal="center" vertical="center"/>
    </xf>
    <xf numFmtId="0" fontId="23" fillId="0" borderId="0" xfId="0" applyFont="1" applyAlignment="1" applyProtection="1">
      <alignment horizontal="left" vertical="center"/>
    </xf>
    <xf numFmtId="0" fontId="20" fillId="0" borderId="0" xfId="0" applyFont="1" applyAlignment="1" applyProtection="1">
      <alignment horizontal="left" vertical="center"/>
    </xf>
    <xf numFmtId="0" fontId="21" fillId="0" borderId="76" xfId="0" applyFont="1" applyBorder="1" applyAlignment="1" applyProtection="1">
      <alignment horizontal="center" vertical="center" wrapText="1"/>
    </xf>
    <xf numFmtId="0" fontId="21" fillId="0" borderId="46" xfId="0" applyFont="1" applyBorder="1" applyAlignment="1" applyProtection="1">
      <alignment horizontal="center" vertical="center" wrapText="1"/>
    </xf>
    <xf numFmtId="5" fontId="17" fillId="0" borderId="76" xfId="0" applyNumberFormat="1" applyFont="1" applyBorder="1" applyAlignment="1" applyProtection="1">
      <alignment horizontal="center" vertical="center"/>
    </xf>
    <xf numFmtId="5" fontId="17" fillId="0" borderId="46" xfId="0" applyNumberFormat="1" applyFont="1" applyBorder="1" applyAlignment="1" applyProtection="1">
      <alignment horizontal="center" vertical="center"/>
    </xf>
    <xf numFmtId="5" fontId="17" fillId="0" borderId="36"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20" fillId="0" borderId="34"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31" xfId="0" applyFont="1" applyBorder="1" applyAlignment="1" applyProtection="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Normal="100" zoomScaleSheetLayoutView="100" workbookViewId="0">
      <selection activeCell="AC5" sqref="AC5"/>
    </sheetView>
  </sheetViews>
  <sheetFormatPr defaultColWidth="3" defaultRowHeight="13"/>
  <cols>
    <col min="1" max="32" width="2.75" style="1" customWidth="1"/>
    <col min="33" max="256" width="3" style="1"/>
    <col min="257" max="288" width="2.75" style="1" customWidth="1"/>
    <col min="289" max="512" width="3" style="1"/>
    <col min="513" max="544" width="2.75" style="1" customWidth="1"/>
    <col min="545" max="768" width="3" style="1"/>
    <col min="769" max="800" width="2.75" style="1" customWidth="1"/>
    <col min="801" max="1024" width="3" style="1"/>
    <col min="1025" max="1056" width="2.75" style="1" customWidth="1"/>
    <col min="1057" max="1280" width="3" style="1"/>
    <col min="1281" max="1312" width="2.75" style="1" customWidth="1"/>
    <col min="1313" max="1536" width="3" style="1"/>
    <col min="1537" max="1568" width="2.75" style="1" customWidth="1"/>
    <col min="1569" max="1792" width="3" style="1"/>
    <col min="1793" max="1824" width="2.75" style="1" customWidth="1"/>
    <col min="1825" max="2048" width="3" style="1"/>
    <col min="2049" max="2080" width="2.75" style="1" customWidth="1"/>
    <col min="2081" max="2304" width="3" style="1"/>
    <col min="2305" max="2336" width="2.75" style="1" customWidth="1"/>
    <col min="2337" max="2560" width="3" style="1"/>
    <col min="2561" max="2592" width="2.75" style="1" customWidth="1"/>
    <col min="2593" max="2816" width="3" style="1"/>
    <col min="2817" max="2848" width="2.75" style="1" customWidth="1"/>
    <col min="2849" max="3072" width="3" style="1"/>
    <col min="3073" max="3104" width="2.75" style="1" customWidth="1"/>
    <col min="3105" max="3328" width="3" style="1"/>
    <col min="3329" max="3360" width="2.75" style="1" customWidth="1"/>
    <col min="3361" max="3584" width="3" style="1"/>
    <col min="3585" max="3616" width="2.75" style="1" customWidth="1"/>
    <col min="3617" max="3840" width="3" style="1"/>
    <col min="3841" max="3872" width="2.75" style="1" customWidth="1"/>
    <col min="3873" max="4096" width="3" style="1"/>
    <col min="4097" max="4128" width="2.75" style="1" customWidth="1"/>
    <col min="4129" max="4352" width="3" style="1"/>
    <col min="4353" max="4384" width="2.75" style="1" customWidth="1"/>
    <col min="4385" max="4608" width="3" style="1"/>
    <col min="4609" max="4640" width="2.75" style="1" customWidth="1"/>
    <col min="4641" max="4864" width="3" style="1"/>
    <col min="4865" max="4896" width="2.75" style="1" customWidth="1"/>
    <col min="4897" max="5120" width="3" style="1"/>
    <col min="5121" max="5152" width="2.75" style="1" customWidth="1"/>
    <col min="5153" max="5376" width="3" style="1"/>
    <col min="5377" max="5408" width="2.75" style="1" customWidth="1"/>
    <col min="5409" max="5632" width="3" style="1"/>
    <col min="5633" max="5664" width="2.75" style="1" customWidth="1"/>
    <col min="5665" max="5888" width="3" style="1"/>
    <col min="5889" max="5920" width="2.75" style="1" customWidth="1"/>
    <col min="5921" max="6144" width="3" style="1"/>
    <col min="6145" max="6176" width="2.75" style="1" customWidth="1"/>
    <col min="6177" max="6400" width="3" style="1"/>
    <col min="6401" max="6432" width="2.75" style="1" customWidth="1"/>
    <col min="6433" max="6656" width="3" style="1"/>
    <col min="6657" max="6688" width="2.75" style="1" customWidth="1"/>
    <col min="6689" max="6912" width="3" style="1"/>
    <col min="6913" max="6944" width="2.75" style="1" customWidth="1"/>
    <col min="6945" max="7168" width="3" style="1"/>
    <col min="7169" max="7200" width="2.75" style="1" customWidth="1"/>
    <col min="7201" max="7424" width="3" style="1"/>
    <col min="7425" max="7456" width="2.75" style="1" customWidth="1"/>
    <col min="7457" max="7680" width="3" style="1"/>
    <col min="7681" max="7712" width="2.75" style="1" customWidth="1"/>
    <col min="7713" max="7936" width="3" style="1"/>
    <col min="7937" max="7968" width="2.75" style="1" customWidth="1"/>
    <col min="7969" max="8192" width="3" style="1"/>
    <col min="8193" max="8224" width="2.75" style="1" customWidth="1"/>
    <col min="8225" max="8448" width="3" style="1"/>
    <col min="8449" max="8480" width="2.75" style="1" customWidth="1"/>
    <col min="8481" max="8704" width="3" style="1"/>
    <col min="8705" max="8736" width="2.75" style="1" customWidth="1"/>
    <col min="8737" max="8960" width="3" style="1"/>
    <col min="8961" max="8992" width="2.75" style="1" customWidth="1"/>
    <col min="8993" max="9216" width="3" style="1"/>
    <col min="9217" max="9248" width="2.75" style="1" customWidth="1"/>
    <col min="9249" max="9472" width="3" style="1"/>
    <col min="9473" max="9504" width="2.75" style="1" customWidth="1"/>
    <col min="9505" max="9728" width="3" style="1"/>
    <col min="9729" max="9760" width="2.75" style="1" customWidth="1"/>
    <col min="9761" max="9984" width="3" style="1"/>
    <col min="9985" max="10016" width="2.75" style="1" customWidth="1"/>
    <col min="10017" max="10240" width="3" style="1"/>
    <col min="10241" max="10272" width="2.75" style="1" customWidth="1"/>
    <col min="10273" max="10496" width="3" style="1"/>
    <col min="10497" max="10528" width="2.75" style="1" customWidth="1"/>
    <col min="10529" max="10752" width="3" style="1"/>
    <col min="10753" max="10784" width="2.75" style="1" customWidth="1"/>
    <col min="10785" max="11008" width="3" style="1"/>
    <col min="11009" max="11040" width="2.75" style="1" customWidth="1"/>
    <col min="11041" max="11264" width="3" style="1"/>
    <col min="11265" max="11296" width="2.75" style="1" customWidth="1"/>
    <col min="11297" max="11520" width="3" style="1"/>
    <col min="11521" max="11552" width="2.75" style="1" customWidth="1"/>
    <col min="11553" max="11776" width="3" style="1"/>
    <col min="11777" max="11808" width="2.75" style="1" customWidth="1"/>
    <col min="11809" max="12032" width="3" style="1"/>
    <col min="12033" max="12064" width="2.75" style="1" customWidth="1"/>
    <col min="12065" max="12288" width="3" style="1"/>
    <col min="12289" max="12320" width="2.75" style="1" customWidth="1"/>
    <col min="12321" max="12544" width="3" style="1"/>
    <col min="12545" max="12576" width="2.75" style="1" customWidth="1"/>
    <col min="12577" max="12800" width="3" style="1"/>
    <col min="12801" max="12832" width="2.75" style="1" customWidth="1"/>
    <col min="12833" max="13056" width="3" style="1"/>
    <col min="13057" max="13088" width="2.75" style="1" customWidth="1"/>
    <col min="13089" max="13312" width="3" style="1"/>
    <col min="13313" max="13344" width="2.75" style="1" customWidth="1"/>
    <col min="13345" max="13568" width="3" style="1"/>
    <col min="13569" max="13600" width="2.75" style="1" customWidth="1"/>
    <col min="13601" max="13824" width="3" style="1"/>
    <col min="13825" max="13856" width="2.75" style="1" customWidth="1"/>
    <col min="13857" max="14080" width="3" style="1"/>
    <col min="14081" max="14112" width="2.75" style="1" customWidth="1"/>
    <col min="14113" max="14336" width="3" style="1"/>
    <col min="14337" max="14368" width="2.75" style="1" customWidth="1"/>
    <col min="14369" max="14592" width="3" style="1"/>
    <col min="14593" max="14624" width="2.75" style="1" customWidth="1"/>
    <col min="14625" max="14848" width="3" style="1"/>
    <col min="14849" max="14880" width="2.75" style="1" customWidth="1"/>
    <col min="14881" max="15104" width="3" style="1"/>
    <col min="15105" max="15136" width="2.75" style="1" customWidth="1"/>
    <col min="15137" max="15360" width="3" style="1"/>
    <col min="15361" max="15392" width="2.75" style="1" customWidth="1"/>
    <col min="15393" max="15616" width="3" style="1"/>
    <col min="15617" max="15648" width="2.75" style="1" customWidth="1"/>
    <col min="15649" max="15872" width="3" style="1"/>
    <col min="15873" max="15904" width="2.75" style="1" customWidth="1"/>
    <col min="15905" max="16128" width="3" style="1"/>
    <col min="16129" max="16160" width="2.75" style="1" customWidth="1"/>
    <col min="16161" max="16384" width="3" style="1"/>
  </cols>
  <sheetData>
    <row r="1" spans="1:32" ht="13.5" customHeight="1">
      <c r="A1" s="373" t="s">
        <v>123</v>
      </c>
      <c r="B1" s="373"/>
      <c r="C1" s="373"/>
      <c r="D1" s="373"/>
      <c r="E1" s="373"/>
      <c r="F1" s="160"/>
      <c r="G1" s="160"/>
      <c r="H1" s="374" t="s">
        <v>124</v>
      </c>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1:32" ht="13.5" customHeight="1">
      <c r="A2" s="373"/>
      <c r="B2" s="373"/>
      <c r="C2" s="373"/>
      <c r="D2" s="373"/>
      <c r="E2" s="373"/>
      <c r="F2" s="160"/>
      <c r="G2" s="160"/>
      <c r="H2" s="375" t="s">
        <v>125</v>
      </c>
      <c r="I2" s="375"/>
      <c r="J2" s="375"/>
      <c r="K2" s="375"/>
      <c r="L2" s="375"/>
      <c r="M2" s="375"/>
      <c r="N2" s="375"/>
      <c r="O2" s="375"/>
      <c r="P2" s="375"/>
      <c r="Q2" s="375"/>
      <c r="R2" s="375"/>
      <c r="S2" s="375"/>
      <c r="T2" s="375"/>
      <c r="U2" s="375"/>
      <c r="V2" s="375"/>
      <c r="W2" s="375"/>
      <c r="X2" s="375"/>
      <c r="Y2" s="375"/>
      <c r="Z2" s="375"/>
      <c r="AA2" s="375"/>
      <c r="AB2" s="375"/>
      <c r="AC2" s="375"/>
      <c r="AD2" s="375"/>
      <c r="AE2" s="375"/>
      <c r="AF2" s="375"/>
    </row>
    <row r="3" spans="1:32">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2" ht="16.5">
      <c r="A4" s="160"/>
      <c r="B4" s="160"/>
      <c r="C4" s="160" t="s">
        <v>126</v>
      </c>
      <c r="D4" s="160"/>
      <c r="E4" s="160"/>
      <c r="F4" s="160"/>
      <c r="G4" s="160"/>
      <c r="H4" s="160"/>
      <c r="I4" s="160"/>
      <c r="J4" s="160"/>
      <c r="K4" s="160"/>
      <c r="L4" s="160"/>
      <c r="M4" s="160"/>
      <c r="N4" s="160"/>
      <c r="O4" s="160"/>
      <c r="P4" s="160"/>
      <c r="Q4" s="160"/>
      <c r="R4" s="160"/>
      <c r="S4" s="160"/>
      <c r="T4" s="160"/>
      <c r="U4" s="160"/>
      <c r="V4" s="160"/>
      <c r="W4" s="160"/>
      <c r="X4" s="160"/>
      <c r="Y4" s="160"/>
      <c r="Z4" s="161"/>
      <c r="AA4" s="161"/>
      <c r="AB4" s="161"/>
      <c r="AC4" s="161"/>
      <c r="AD4" s="161"/>
      <c r="AE4" s="161"/>
      <c r="AF4" s="161"/>
    </row>
    <row r="5" spans="1:32">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row>
    <row r="6" spans="1:32" ht="13.5" customHeight="1">
      <c r="A6" s="160"/>
      <c r="B6" s="160"/>
      <c r="C6" s="160"/>
      <c r="D6" s="160"/>
      <c r="E6" s="160"/>
      <c r="F6" s="160"/>
      <c r="G6" s="160"/>
      <c r="H6" s="160"/>
      <c r="I6" s="162"/>
      <c r="J6" s="162"/>
      <c r="K6" s="162"/>
      <c r="L6" s="162"/>
      <c r="M6" s="162"/>
      <c r="N6" s="162"/>
      <c r="O6" s="162"/>
      <c r="P6" s="162"/>
      <c r="Q6" s="162"/>
      <c r="R6" s="162"/>
      <c r="S6" s="160"/>
      <c r="T6" s="160"/>
      <c r="U6" s="160"/>
      <c r="V6" s="160"/>
      <c r="W6" s="160"/>
      <c r="X6" s="160"/>
      <c r="Y6" s="160"/>
      <c r="Z6" s="160"/>
      <c r="AA6" s="160"/>
      <c r="AB6" s="160"/>
      <c r="AC6" s="160"/>
      <c r="AD6" s="160"/>
      <c r="AE6" s="160"/>
      <c r="AF6" s="160"/>
    </row>
    <row r="7" spans="1:32" ht="19">
      <c r="A7" s="160"/>
      <c r="B7" s="163" t="s">
        <v>127</v>
      </c>
      <c r="C7" s="164"/>
      <c r="D7" s="164"/>
      <c r="E7" s="164"/>
      <c r="F7" s="371" t="s">
        <v>179</v>
      </c>
      <c r="G7" s="371"/>
      <c r="H7" s="371"/>
      <c r="I7" s="371"/>
      <c r="J7" s="371"/>
      <c r="K7" s="371"/>
      <c r="L7" s="163" t="s">
        <v>128</v>
      </c>
      <c r="M7" s="160"/>
      <c r="N7" s="165"/>
      <c r="O7" s="165"/>
      <c r="P7" s="165"/>
      <c r="Q7" s="165"/>
      <c r="R7" s="165"/>
      <c r="S7" s="163"/>
      <c r="T7" s="164"/>
      <c r="U7" s="164"/>
      <c r="V7" s="164"/>
      <c r="W7" s="164"/>
      <c r="X7" s="164"/>
      <c r="Y7" s="164"/>
      <c r="Z7" s="164"/>
      <c r="AA7" s="164"/>
      <c r="AB7" s="164"/>
      <c r="AC7" s="160"/>
      <c r="AD7" s="160"/>
      <c r="AE7" s="160"/>
      <c r="AF7" s="160"/>
    </row>
    <row r="8" spans="1:32" ht="14">
      <c r="A8" s="160"/>
      <c r="B8" s="160"/>
      <c r="C8" s="160"/>
      <c r="D8" s="160"/>
      <c r="E8" s="160"/>
      <c r="F8" s="160"/>
      <c r="G8" s="160"/>
      <c r="H8" s="160"/>
      <c r="I8" s="160"/>
      <c r="J8" s="160"/>
      <c r="K8" s="160"/>
      <c r="L8" s="160"/>
      <c r="M8" s="160"/>
      <c r="N8" s="160"/>
      <c r="O8" s="160"/>
      <c r="P8" s="160"/>
      <c r="Q8" s="160"/>
      <c r="R8" s="160"/>
      <c r="S8" s="160"/>
      <c r="T8" s="160"/>
      <c r="U8" s="166"/>
      <c r="V8" s="160"/>
      <c r="W8" s="160"/>
      <c r="X8" s="160"/>
      <c r="Y8" s="160"/>
      <c r="Z8" s="160"/>
      <c r="AA8" s="160"/>
      <c r="AB8" s="160"/>
      <c r="AC8" s="160"/>
      <c r="AD8" s="160"/>
      <c r="AE8" s="160"/>
      <c r="AF8" s="160"/>
    </row>
    <row r="9" spans="1:32">
      <c r="A9" s="160"/>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row>
    <row r="10" spans="1:32" ht="16.5">
      <c r="A10" s="376" t="s">
        <v>129</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row>
    <row r="11" spans="1:32">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row>
    <row r="12" spans="1:32" ht="16.5">
      <c r="A12" s="376" t="s">
        <v>130</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7"/>
      <c r="AE12" s="377"/>
      <c r="AF12" s="377"/>
    </row>
    <row r="13" spans="1:32" ht="13.5" thickBo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row>
    <row r="14" spans="1:32" ht="32.25" customHeight="1" thickBot="1">
      <c r="A14" s="370" t="s">
        <v>131</v>
      </c>
      <c r="B14" s="370"/>
      <c r="C14" s="370"/>
      <c r="D14" s="370"/>
      <c r="E14" s="370"/>
      <c r="F14" s="370"/>
      <c r="G14" s="370"/>
      <c r="H14" s="370"/>
      <c r="I14" s="372"/>
      <c r="J14" s="367"/>
      <c r="K14" s="367"/>
      <c r="L14" s="367"/>
      <c r="M14" s="367"/>
      <c r="N14" s="368"/>
      <c r="O14" s="368"/>
      <c r="P14" s="367" t="s">
        <v>1</v>
      </c>
      <c r="Q14" s="368"/>
      <c r="R14" s="367"/>
      <c r="S14" s="167"/>
      <c r="T14" s="367"/>
      <c r="U14" s="368"/>
      <c r="V14" s="368"/>
      <c r="W14" s="367" t="s">
        <v>2</v>
      </c>
      <c r="X14" s="367"/>
      <c r="Y14" s="367"/>
      <c r="Z14" s="167"/>
      <c r="AA14" s="367"/>
      <c r="AB14" s="367"/>
      <c r="AC14" s="367"/>
      <c r="AD14" s="367" t="s">
        <v>3</v>
      </c>
      <c r="AE14" s="368"/>
      <c r="AF14" s="369"/>
    </row>
    <row r="15" spans="1:32" ht="32.25" customHeight="1" thickBot="1">
      <c r="A15" s="370" t="s">
        <v>132</v>
      </c>
      <c r="B15" s="370"/>
      <c r="C15" s="370"/>
      <c r="D15" s="370"/>
      <c r="E15" s="370"/>
      <c r="F15" s="370"/>
      <c r="G15" s="370"/>
      <c r="H15" s="370"/>
      <c r="I15" s="370" t="s">
        <v>133</v>
      </c>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row>
    <row r="16" spans="1:32" ht="32.25" customHeight="1" thickBot="1">
      <c r="A16" s="370" t="s">
        <v>134</v>
      </c>
      <c r="B16" s="370"/>
      <c r="C16" s="370"/>
      <c r="D16" s="370"/>
      <c r="E16" s="370"/>
      <c r="F16" s="370"/>
      <c r="G16" s="370"/>
      <c r="H16" s="370"/>
      <c r="I16" s="168"/>
      <c r="J16" s="167"/>
      <c r="K16" s="167"/>
      <c r="L16" s="167"/>
      <c r="M16" s="167"/>
      <c r="N16" s="167"/>
      <c r="O16" s="367"/>
      <c r="P16" s="367"/>
      <c r="Q16" s="367"/>
      <c r="R16" s="167"/>
      <c r="S16" s="167"/>
      <c r="T16" s="169"/>
      <c r="U16" s="167" t="s">
        <v>135</v>
      </c>
      <c r="V16" s="167"/>
      <c r="W16" s="167"/>
      <c r="X16" s="167"/>
      <c r="Y16" s="167"/>
      <c r="Z16" s="167"/>
      <c r="AA16" s="167"/>
      <c r="AB16" s="167"/>
      <c r="AC16" s="167"/>
      <c r="AD16" s="167"/>
      <c r="AE16" s="167"/>
      <c r="AF16" s="170"/>
    </row>
    <row r="17" spans="1:32" ht="34.5" customHeight="1" thickBot="1">
      <c r="A17" s="370" t="s">
        <v>136</v>
      </c>
      <c r="B17" s="370"/>
      <c r="C17" s="370"/>
      <c r="D17" s="370"/>
      <c r="E17" s="370"/>
      <c r="F17" s="370"/>
      <c r="G17" s="370"/>
      <c r="H17" s="370"/>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row>
    <row r="18" spans="1:32" ht="34.5" customHeight="1" thickBot="1">
      <c r="A18" s="380" t="s">
        <v>137</v>
      </c>
      <c r="B18" s="380"/>
      <c r="C18" s="380"/>
      <c r="D18" s="380"/>
      <c r="E18" s="380"/>
      <c r="F18" s="380"/>
      <c r="G18" s="380"/>
      <c r="H18" s="380"/>
      <c r="I18" s="381" t="s">
        <v>138</v>
      </c>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row>
    <row r="19" spans="1:32" ht="7.5" customHeight="1">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row>
    <row r="20" spans="1:32">
      <c r="A20" s="160" t="s">
        <v>139</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row>
    <row r="21" spans="1:32" ht="17.25" customHeight="1">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row>
    <row r="22" spans="1:32" ht="18.75" customHeight="1" thickBot="1">
      <c r="A22" s="160"/>
      <c r="B22" s="160" t="s">
        <v>140</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row>
    <row r="23" spans="1:32" ht="18.75" customHeight="1">
      <c r="A23" s="382" t="s">
        <v>141</v>
      </c>
      <c r="B23" s="382"/>
      <c r="C23" s="382"/>
      <c r="D23" s="382"/>
      <c r="E23" s="382"/>
      <c r="F23" s="382"/>
      <c r="G23" s="382"/>
      <c r="H23" s="382"/>
      <c r="I23" s="383" t="s">
        <v>142</v>
      </c>
      <c r="J23" s="384"/>
      <c r="K23" s="384"/>
      <c r="L23" s="384"/>
      <c r="M23" s="384"/>
      <c r="N23" s="385"/>
      <c r="O23" s="383" t="s">
        <v>143</v>
      </c>
      <c r="P23" s="384"/>
      <c r="Q23" s="384"/>
      <c r="R23" s="384"/>
      <c r="S23" s="384"/>
      <c r="T23" s="385"/>
      <c r="U23" s="383" t="s">
        <v>144</v>
      </c>
      <c r="V23" s="384"/>
      <c r="W23" s="384"/>
      <c r="X23" s="384"/>
      <c r="Y23" s="384"/>
      <c r="Z23" s="385"/>
      <c r="AA23" s="383" t="s">
        <v>67</v>
      </c>
      <c r="AB23" s="384"/>
      <c r="AC23" s="384"/>
      <c r="AD23" s="384"/>
      <c r="AE23" s="384"/>
      <c r="AF23" s="385"/>
    </row>
    <row r="24" spans="1:32" ht="19.5" customHeight="1" thickBot="1">
      <c r="A24" s="389" t="s">
        <v>145</v>
      </c>
      <c r="B24" s="389"/>
      <c r="C24" s="389"/>
      <c r="D24" s="389"/>
      <c r="E24" s="389"/>
      <c r="F24" s="389"/>
      <c r="G24" s="389"/>
      <c r="H24" s="389"/>
      <c r="I24" s="386"/>
      <c r="J24" s="387"/>
      <c r="K24" s="387"/>
      <c r="L24" s="387"/>
      <c r="M24" s="387"/>
      <c r="N24" s="388"/>
      <c r="O24" s="386"/>
      <c r="P24" s="387"/>
      <c r="Q24" s="387"/>
      <c r="R24" s="387"/>
      <c r="S24" s="387"/>
      <c r="T24" s="388"/>
      <c r="U24" s="386"/>
      <c r="V24" s="387"/>
      <c r="W24" s="387"/>
      <c r="X24" s="387"/>
      <c r="Y24" s="387"/>
      <c r="Z24" s="388"/>
      <c r="AA24" s="386"/>
      <c r="AB24" s="387"/>
      <c r="AC24" s="387"/>
      <c r="AD24" s="387"/>
      <c r="AE24" s="387"/>
      <c r="AF24" s="388"/>
    </row>
    <row r="25" spans="1:32" ht="14.25" customHeight="1">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row>
    <row r="26" spans="1:32" ht="14.25" customHeight="1">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row>
    <row r="27" spans="1:32">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row>
    <row r="28" spans="1:32" ht="19">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4"/>
      <c r="AE28" s="174"/>
      <c r="AF28" s="174"/>
    </row>
    <row r="29" spans="1:32" ht="19">
      <c r="A29" s="175"/>
      <c r="B29" s="176"/>
      <c r="C29" s="160" t="s">
        <v>146</v>
      </c>
      <c r="D29" s="176"/>
      <c r="E29" s="176"/>
      <c r="F29" s="176"/>
      <c r="G29" s="176"/>
      <c r="H29" s="176"/>
      <c r="I29" s="176"/>
      <c r="J29" s="176"/>
      <c r="K29" s="176"/>
      <c r="L29" s="176"/>
      <c r="M29" s="176"/>
      <c r="N29" s="176"/>
      <c r="O29" s="176"/>
      <c r="P29" s="177"/>
      <c r="Q29" s="176"/>
      <c r="R29" s="176"/>
      <c r="S29" s="176"/>
      <c r="T29" s="176"/>
      <c r="U29" s="176"/>
      <c r="V29" s="176"/>
      <c r="W29" s="176"/>
      <c r="X29" s="176"/>
      <c r="Y29" s="176"/>
      <c r="Z29" s="176"/>
      <c r="AA29" s="176"/>
      <c r="AB29" s="176"/>
      <c r="AC29" s="176"/>
      <c r="AD29" s="178"/>
      <c r="AE29" s="178"/>
      <c r="AF29" s="178"/>
    </row>
    <row r="30" spans="1:32" ht="19">
      <c r="A30" s="175"/>
      <c r="B30" s="176"/>
      <c r="C30" s="160"/>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8"/>
      <c r="AE30" s="178"/>
      <c r="AF30" s="178"/>
    </row>
    <row r="31" spans="1:32" ht="19">
      <c r="A31" s="395" t="s">
        <v>147</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row>
    <row r="32" spans="1:32" ht="10.5" customHeight="1">
      <c r="A32" s="175"/>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row>
    <row r="33" spans="1:32" ht="19">
      <c r="A33" s="175"/>
      <c r="B33" s="176"/>
      <c r="C33" s="176"/>
      <c r="D33" s="176"/>
      <c r="E33" s="176"/>
      <c r="F33" s="176"/>
      <c r="G33" s="176"/>
      <c r="H33" s="176"/>
      <c r="I33" s="176"/>
      <c r="J33" s="176"/>
      <c r="K33" s="176"/>
      <c r="L33" s="176"/>
      <c r="M33" s="176"/>
      <c r="N33" s="176"/>
      <c r="O33" s="176"/>
      <c r="P33" s="176"/>
      <c r="Q33" s="176"/>
      <c r="R33" s="176"/>
      <c r="S33" s="176"/>
      <c r="T33" s="180"/>
      <c r="U33" s="176"/>
      <c r="V33" s="162"/>
      <c r="W33" s="177"/>
      <c r="X33" s="397"/>
      <c r="Y33" s="398"/>
      <c r="Z33" s="177" t="s">
        <v>1</v>
      </c>
      <c r="AA33" s="397"/>
      <c r="AB33" s="397"/>
      <c r="AC33" s="177" t="s">
        <v>2</v>
      </c>
      <c r="AD33" s="397"/>
      <c r="AE33" s="397"/>
      <c r="AF33" s="162" t="s">
        <v>3</v>
      </c>
    </row>
    <row r="34" spans="1:32" ht="9.75" customHeight="1">
      <c r="A34" s="376"/>
      <c r="B34" s="378"/>
      <c r="C34" s="378"/>
      <c r="D34" s="378"/>
      <c r="E34" s="378"/>
      <c r="F34" s="378"/>
      <c r="G34" s="378"/>
      <c r="H34" s="378"/>
      <c r="I34" s="378"/>
      <c r="J34" s="378"/>
      <c r="K34" s="176"/>
      <c r="L34" s="176"/>
      <c r="M34" s="176"/>
      <c r="N34" s="176"/>
      <c r="O34" s="176"/>
      <c r="P34" s="176"/>
      <c r="Q34" s="176"/>
      <c r="R34" s="176"/>
      <c r="S34" s="176"/>
      <c r="T34" s="176"/>
      <c r="U34" s="176"/>
      <c r="V34" s="176"/>
      <c r="W34" s="176"/>
      <c r="X34" s="176"/>
      <c r="Y34" s="176"/>
      <c r="Z34" s="176"/>
      <c r="AA34" s="176"/>
      <c r="AB34" s="176"/>
      <c r="AC34" s="176"/>
      <c r="AD34" s="178"/>
      <c r="AE34" s="178"/>
      <c r="AF34" s="178"/>
    </row>
    <row r="35" spans="1:32" ht="19">
      <c r="A35" s="371"/>
      <c r="B35" s="371"/>
      <c r="C35" s="371"/>
      <c r="D35" s="371"/>
      <c r="E35" s="371"/>
      <c r="F35" s="371"/>
      <c r="G35" s="371"/>
      <c r="H35" s="371"/>
      <c r="I35" s="371"/>
      <c r="J35" s="371"/>
      <c r="K35" s="181" t="s">
        <v>148</v>
      </c>
      <c r="L35" s="160"/>
      <c r="M35" s="176"/>
      <c r="N35" s="176"/>
      <c r="O35" s="176"/>
      <c r="P35" s="176"/>
      <c r="Q35" s="176"/>
      <c r="R35" s="176"/>
      <c r="S35" s="176"/>
      <c r="T35" s="176"/>
      <c r="U35" s="176"/>
      <c r="V35" s="176"/>
      <c r="W35" s="176"/>
      <c r="X35" s="176"/>
      <c r="Y35" s="176"/>
      <c r="Z35" s="176"/>
      <c r="AA35" s="176"/>
      <c r="AB35" s="176"/>
      <c r="AC35" s="176"/>
      <c r="AD35" s="178"/>
      <c r="AE35" s="178"/>
      <c r="AF35" s="178"/>
    </row>
    <row r="36" spans="1:32" ht="19">
      <c r="A36" s="175"/>
      <c r="B36" s="176"/>
      <c r="C36" s="176"/>
      <c r="D36" s="176"/>
      <c r="E36" s="176"/>
      <c r="F36" s="176"/>
      <c r="G36" s="176"/>
      <c r="H36" s="176"/>
      <c r="I36" s="176"/>
      <c r="J36" s="176"/>
      <c r="K36" s="160"/>
      <c r="L36" s="176"/>
      <c r="M36" s="176"/>
      <c r="N36" s="176"/>
      <c r="O36" s="176"/>
      <c r="P36" s="176"/>
      <c r="Q36" s="176"/>
      <c r="R36" s="176"/>
      <c r="S36" s="176"/>
      <c r="T36" s="176"/>
      <c r="U36" s="176"/>
      <c r="V36" s="176"/>
      <c r="W36" s="176"/>
      <c r="X36" s="176"/>
      <c r="Y36" s="176"/>
      <c r="Z36" s="176"/>
      <c r="AA36" s="176"/>
      <c r="AB36" s="176"/>
      <c r="AC36" s="176"/>
      <c r="AD36" s="178"/>
      <c r="AE36" s="178"/>
      <c r="AF36" s="178"/>
    </row>
    <row r="37" spans="1:32" ht="12.75" customHeight="1">
      <c r="A37" s="160"/>
      <c r="B37" s="160"/>
      <c r="C37" s="160"/>
      <c r="D37" s="160"/>
      <c r="E37" s="160"/>
      <c r="F37" s="160"/>
      <c r="G37" s="160"/>
      <c r="H37" s="160"/>
      <c r="I37" s="160"/>
      <c r="J37" s="160"/>
      <c r="K37" s="160"/>
      <c r="L37" s="176"/>
      <c r="M37" s="176"/>
      <c r="N37" s="176"/>
      <c r="O37" s="176"/>
      <c r="P37" s="176"/>
      <c r="Q37" s="176"/>
      <c r="R37" s="176"/>
      <c r="S37" s="176"/>
      <c r="T37" s="176"/>
      <c r="U37" s="176"/>
      <c r="V37" s="176"/>
      <c r="W37" s="176"/>
      <c r="X37" s="176"/>
      <c r="Y37" s="176"/>
      <c r="Z37" s="176"/>
      <c r="AA37" s="176"/>
      <c r="AB37" s="176"/>
      <c r="AC37" s="176"/>
      <c r="AD37" s="178"/>
      <c r="AE37" s="178"/>
      <c r="AF37" s="178"/>
    </row>
    <row r="38" spans="1:32" ht="28.5" thickBot="1">
      <c r="A38" s="175"/>
      <c r="B38" s="176"/>
      <c r="C38" s="176"/>
      <c r="D38" s="176"/>
      <c r="E38" s="176"/>
      <c r="F38" s="176"/>
      <c r="G38" s="176"/>
      <c r="H38" s="176"/>
      <c r="I38" s="176"/>
      <c r="J38" s="176"/>
      <c r="K38" s="399" t="s">
        <v>149</v>
      </c>
      <c r="L38" s="399"/>
      <c r="M38" s="399"/>
      <c r="N38" s="399"/>
      <c r="O38" s="399"/>
      <c r="P38" s="399"/>
      <c r="Q38" s="399"/>
      <c r="R38" s="399"/>
      <c r="S38" s="399"/>
      <c r="T38" s="399"/>
      <c r="U38" s="399"/>
      <c r="V38" s="400"/>
      <c r="W38" s="176"/>
      <c r="X38" s="176"/>
      <c r="Y38" s="176"/>
      <c r="Z38" s="176"/>
      <c r="AA38" s="176"/>
      <c r="AB38" s="176"/>
      <c r="AC38" s="176"/>
      <c r="AD38" s="178"/>
      <c r="AE38" s="178"/>
      <c r="AF38" s="178"/>
    </row>
    <row r="39" spans="1:32" ht="19">
      <c r="A39" s="175"/>
      <c r="B39" s="176"/>
      <c r="C39" s="176"/>
      <c r="D39" s="176"/>
      <c r="E39" s="176"/>
      <c r="F39" s="176"/>
      <c r="G39" s="176"/>
      <c r="H39" s="176"/>
      <c r="I39" s="176"/>
      <c r="J39" s="176"/>
      <c r="K39" s="390" t="s">
        <v>150</v>
      </c>
      <c r="L39" s="390"/>
      <c r="M39" s="390"/>
      <c r="N39" s="390"/>
      <c r="O39" s="390"/>
      <c r="P39" s="390"/>
      <c r="Q39" s="390"/>
      <c r="R39" s="390"/>
      <c r="S39" s="390"/>
      <c r="T39" s="390"/>
      <c r="U39" s="390"/>
      <c r="V39" s="391" t="s">
        <v>179</v>
      </c>
      <c r="W39" s="391"/>
      <c r="X39" s="391"/>
      <c r="Y39" s="391"/>
      <c r="Z39" s="391"/>
      <c r="AA39" s="391"/>
      <c r="AB39" s="391"/>
      <c r="AC39" s="391"/>
      <c r="AD39" s="391"/>
      <c r="AE39" s="391"/>
      <c r="AF39" s="160"/>
    </row>
    <row r="40" spans="1:32" ht="19">
      <c r="A40" s="175"/>
      <c r="B40" s="176"/>
      <c r="C40" s="176"/>
      <c r="D40" s="176"/>
      <c r="E40" s="176"/>
      <c r="F40" s="176"/>
      <c r="G40" s="176"/>
      <c r="H40" s="176"/>
      <c r="I40" s="176"/>
      <c r="J40" s="176"/>
      <c r="K40" s="160"/>
      <c r="L40" s="160"/>
      <c r="M40" s="160"/>
      <c r="N40" s="160"/>
      <c r="O40" s="160"/>
      <c r="P40" s="160"/>
      <c r="Q40" s="160"/>
      <c r="R40" s="160"/>
      <c r="S40" s="160"/>
      <c r="T40" s="160"/>
      <c r="U40" s="160"/>
      <c r="V40" s="392"/>
      <c r="W40" s="392"/>
      <c r="X40" s="392"/>
      <c r="Y40" s="392"/>
      <c r="Z40" s="392"/>
      <c r="AA40" s="392"/>
      <c r="AB40" s="392"/>
      <c r="AC40" s="392"/>
      <c r="AD40" s="392"/>
      <c r="AE40" s="392"/>
      <c r="AF40" s="181" t="s">
        <v>151</v>
      </c>
    </row>
    <row r="41" spans="1:32" ht="19">
      <c r="A41" s="175"/>
      <c r="B41" s="176"/>
      <c r="C41" s="176"/>
      <c r="D41" s="176"/>
      <c r="E41" s="176"/>
      <c r="F41" s="176"/>
      <c r="G41" s="176"/>
      <c r="H41" s="176"/>
      <c r="I41" s="176"/>
      <c r="J41" s="176"/>
      <c r="K41" s="176"/>
      <c r="L41" s="176"/>
      <c r="M41" s="176"/>
      <c r="N41" s="176"/>
      <c r="O41" s="176"/>
      <c r="P41" s="176"/>
      <c r="Q41" s="176"/>
      <c r="R41" s="176"/>
      <c r="S41" s="176"/>
      <c r="T41" s="176"/>
      <c r="U41" s="160"/>
      <c r="V41" s="393"/>
      <c r="W41" s="393"/>
      <c r="X41" s="393"/>
      <c r="Y41" s="393"/>
      <c r="Z41" s="393"/>
      <c r="AA41" s="393"/>
      <c r="AB41" s="393"/>
      <c r="AC41" s="393"/>
      <c r="AD41" s="393"/>
      <c r="AE41" s="393"/>
      <c r="AF41" s="178"/>
    </row>
    <row r="42" spans="1:32" ht="19">
      <c r="A42" s="175"/>
      <c r="B42" s="176"/>
      <c r="C42" s="176"/>
      <c r="D42" s="176"/>
      <c r="E42" s="176"/>
      <c r="F42" s="176"/>
      <c r="G42" s="176"/>
      <c r="H42" s="176"/>
      <c r="I42" s="176"/>
      <c r="J42" s="176"/>
      <c r="K42" s="176"/>
      <c r="L42" s="176"/>
      <c r="M42" s="176"/>
      <c r="N42" s="176"/>
      <c r="O42" s="176"/>
      <c r="P42" s="176"/>
      <c r="Q42" s="176"/>
      <c r="R42" s="176"/>
      <c r="S42" s="160"/>
      <c r="T42" s="394" t="s">
        <v>152</v>
      </c>
      <c r="U42" s="394"/>
      <c r="V42" s="371"/>
      <c r="W42" s="371"/>
      <c r="X42" s="371"/>
      <c r="Y42" s="371"/>
      <c r="Z42" s="371"/>
      <c r="AA42" s="371"/>
      <c r="AB42" s="371"/>
      <c r="AC42" s="371"/>
      <c r="AD42" s="371"/>
      <c r="AE42" s="371"/>
      <c r="AF42" s="182" t="s">
        <v>153</v>
      </c>
    </row>
    <row r="43" spans="1:32" ht="19">
      <c r="A43" s="90"/>
      <c r="B43" s="52"/>
      <c r="C43" s="52"/>
      <c r="D43" s="52"/>
      <c r="E43" s="52"/>
      <c r="F43" s="52"/>
      <c r="G43" s="52"/>
      <c r="H43" s="52"/>
      <c r="I43" s="52"/>
      <c r="J43" s="52"/>
      <c r="K43" s="52"/>
      <c r="L43" s="52"/>
      <c r="M43" s="52"/>
      <c r="N43" s="52"/>
      <c r="O43" s="52"/>
      <c r="P43" s="52"/>
      <c r="Q43" s="91"/>
      <c r="R43" s="3"/>
      <c r="AF43" s="2"/>
    </row>
  </sheetData>
  <sheetProtection password="DD84" sheet="1" objects="1" scenarios="1" selectLockedCells="1"/>
  <mergeCells count="38">
    <mergeCell ref="K39:U39"/>
    <mergeCell ref="V39:AE40"/>
    <mergeCell ref="V41:AE42"/>
    <mergeCell ref="T42:U42"/>
    <mergeCell ref="A31:AF31"/>
    <mergeCell ref="X33:Y33"/>
    <mergeCell ref="AA33:AB33"/>
    <mergeCell ref="AD33:AE33"/>
    <mergeCell ref="A34:J35"/>
    <mergeCell ref="K38:V38"/>
    <mergeCell ref="A23:H23"/>
    <mergeCell ref="I23:N24"/>
    <mergeCell ref="O23:T24"/>
    <mergeCell ref="U23:Z24"/>
    <mergeCell ref="AA23:AF24"/>
    <mergeCell ref="A24:H24"/>
    <mergeCell ref="A17:H17"/>
    <mergeCell ref="I17:AF17"/>
    <mergeCell ref="A18:H18"/>
    <mergeCell ref="I18:AF18"/>
    <mergeCell ref="A16:H16"/>
    <mergeCell ref="O16:Q16"/>
    <mergeCell ref="A1:E2"/>
    <mergeCell ref="H1:AF1"/>
    <mergeCell ref="H2:AF2"/>
    <mergeCell ref="A10:AF10"/>
    <mergeCell ref="A12:AF12"/>
    <mergeCell ref="W14:Y14"/>
    <mergeCell ref="AA14:AC14"/>
    <mergeCell ref="AD14:AF14"/>
    <mergeCell ref="A15:H15"/>
    <mergeCell ref="F7:K7"/>
    <mergeCell ref="A14:H14"/>
    <mergeCell ref="I14:L14"/>
    <mergeCell ref="M14:O14"/>
    <mergeCell ref="P14:R14"/>
    <mergeCell ref="T14:V14"/>
    <mergeCell ref="I15:AF15"/>
  </mergeCells>
  <phoneticPr fontId="2"/>
  <pageMargins left="0.74803149606299213" right="0.27559055118110237" top="0.70866141732283472" bottom="0.62992125984251968" header="0.27559055118110237" footer="0.19685039370078741"/>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heetViews>
  <sheetFormatPr defaultRowHeight="18"/>
  <cols>
    <col min="1" max="1" width="150" customWidth="1"/>
  </cols>
  <sheetData>
    <row r="1" spans="1:1" ht="30.65" customHeight="1">
      <c r="A1" s="106" t="s">
        <v>276</v>
      </c>
    </row>
    <row r="2" spans="1:1" ht="30.65" customHeight="1">
      <c r="A2" s="107" t="s">
        <v>277</v>
      </c>
    </row>
    <row r="3" spans="1:1" ht="30.65" customHeight="1">
      <c r="A3" s="108" t="s">
        <v>311</v>
      </c>
    </row>
    <row r="4" spans="1:1" ht="25" customHeight="1">
      <c r="A4" s="109" t="s">
        <v>286</v>
      </c>
    </row>
    <row r="5" spans="1:1" ht="60" customHeight="1">
      <c r="A5" s="110" t="s">
        <v>287</v>
      </c>
    </row>
    <row r="6" spans="1:1" ht="105" customHeight="1">
      <c r="A6" s="111" t="s">
        <v>299</v>
      </c>
    </row>
    <row r="7" spans="1:1" ht="25" customHeight="1">
      <c r="A7" s="112" t="s">
        <v>288</v>
      </c>
    </row>
    <row r="8" spans="1:1" ht="60" customHeight="1">
      <c r="A8" s="113" t="s">
        <v>289</v>
      </c>
    </row>
    <row r="9" spans="1:1" ht="25" customHeight="1">
      <c r="A9" s="105" t="s">
        <v>290</v>
      </c>
    </row>
    <row r="10" spans="1:1" ht="100" customHeight="1">
      <c r="A10" s="104" t="s">
        <v>310</v>
      </c>
    </row>
    <row r="11" spans="1:1" ht="105" customHeight="1">
      <c r="A11" s="104" t="s">
        <v>291</v>
      </c>
    </row>
    <row r="12" spans="1:1" ht="80.150000000000006" customHeight="1">
      <c r="A12" s="104" t="s">
        <v>292</v>
      </c>
    </row>
    <row r="13" spans="1:1" ht="26.15" customHeight="1">
      <c r="A13" s="114" t="s">
        <v>293</v>
      </c>
    </row>
    <row r="14" spans="1:1" ht="60" customHeight="1">
      <c r="A14" s="115" t="s">
        <v>294</v>
      </c>
    </row>
    <row r="15" spans="1:1" ht="80.150000000000006" customHeight="1">
      <c r="A15" s="115" t="s">
        <v>301</v>
      </c>
    </row>
    <row r="16" spans="1:1" ht="25" customHeight="1">
      <c r="A16" s="116" t="s">
        <v>295</v>
      </c>
    </row>
    <row r="17" spans="1:1" ht="100" customHeight="1">
      <c r="A17" s="117" t="s">
        <v>307</v>
      </c>
    </row>
    <row r="18" spans="1:1" ht="150" customHeight="1">
      <c r="A18" s="117" t="s">
        <v>296</v>
      </c>
    </row>
    <row r="19" spans="1:1" ht="80.5" customHeight="1">
      <c r="A19" s="117" t="s">
        <v>298</v>
      </c>
    </row>
    <row r="20" spans="1:1" ht="24.75" customHeight="1">
      <c r="A20" s="118" t="s">
        <v>297</v>
      </c>
    </row>
  </sheetData>
  <sheetProtection password="DD84" sheet="1" objects="1" scenarios="1" selectLockedCells="1" selectUnlockedCells="1"/>
  <phoneticPr fontId="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
  <sheetViews>
    <sheetView view="pageBreakPreview" topLeftCell="B13" zoomScaleNormal="100" zoomScaleSheetLayoutView="100" workbookViewId="0">
      <selection activeCell="D10" sqref="D10:I10"/>
    </sheetView>
  </sheetViews>
  <sheetFormatPr defaultColWidth="3" defaultRowHeight="13"/>
  <cols>
    <col min="1" max="1" width="3.58203125" style="183" hidden="1" customWidth="1"/>
    <col min="2" max="2" width="2.75" style="183" customWidth="1"/>
    <col min="3" max="3" width="18.33203125" style="183" customWidth="1"/>
    <col min="4" max="5" width="3.75" style="183" customWidth="1"/>
    <col min="6" max="6" width="3.75" style="208" customWidth="1"/>
    <col min="7" max="7" width="14.58203125" style="183" customWidth="1"/>
    <col min="8" max="8" width="3.75" style="183" customWidth="1"/>
    <col min="9" max="9" width="12.83203125" style="183" customWidth="1"/>
    <col min="10" max="10" width="3.75" style="221" customWidth="1"/>
    <col min="11" max="11" width="12.5" style="222" customWidth="1"/>
    <col min="12" max="12" width="12.5" style="183" customWidth="1"/>
    <col min="13" max="13" width="3.75" style="223" customWidth="1"/>
    <col min="14" max="14" width="25" style="183" customWidth="1"/>
    <col min="15" max="15" width="18.33203125" style="183" customWidth="1"/>
    <col min="16" max="16" width="12.5" style="183" customWidth="1"/>
    <col min="17" max="18" width="7.5" style="183" hidden="1" customWidth="1"/>
    <col min="19" max="19" width="1.83203125" style="183" customWidth="1"/>
    <col min="20" max="20" width="11.25" style="183" customWidth="1"/>
    <col min="21" max="21" width="12.5" style="193" customWidth="1"/>
    <col min="22" max="22" width="6.58203125" style="183" customWidth="1"/>
    <col min="23" max="23" width="12.5" style="193" customWidth="1"/>
    <col min="24" max="24" width="6.58203125" style="183" customWidth="1"/>
    <col min="25" max="25" width="12.5" style="193" customWidth="1"/>
    <col min="26" max="26" width="6.58203125" style="183" customWidth="1"/>
    <col min="27" max="27" width="12.5" style="193" customWidth="1"/>
    <col min="28" max="28" width="6.58203125" style="183" customWidth="1"/>
    <col min="29" max="16384" width="3" style="183"/>
  </cols>
  <sheetData>
    <row r="1" spans="1:29" s="5" customFormat="1" ht="42.65" customHeight="1">
      <c r="A1" s="4"/>
      <c r="B1" s="428" t="s">
        <v>178</v>
      </c>
      <c r="C1" s="429"/>
      <c r="D1" s="429"/>
      <c r="E1" s="429"/>
      <c r="F1" s="429"/>
      <c r="G1" s="429"/>
      <c r="H1" s="429"/>
      <c r="I1" s="429"/>
      <c r="J1" s="429"/>
      <c r="K1" s="429"/>
      <c r="L1" s="429"/>
      <c r="M1" s="429"/>
      <c r="N1" s="429"/>
      <c r="O1" s="429"/>
      <c r="P1" s="103"/>
      <c r="Q1" s="103"/>
      <c r="R1" s="103"/>
      <c r="T1" s="59" t="s">
        <v>180</v>
      </c>
      <c r="U1" s="401" t="s">
        <v>7</v>
      </c>
      <c r="V1" s="401"/>
      <c r="W1" s="401" t="s">
        <v>107</v>
      </c>
      <c r="X1" s="401"/>
      <c r="Y1" s="401" t="s">
        <v>67</v>
      </c>
      <c r="Z1" s="401"/>
      <c r="AA1" s="401" t="s">
        <v>169</v>
      </c>
      <c r="AB1" s="402"/>
    </row>
    <row r="2" spans="1:29" s="5" customFormat="1" ht="41.25" customHeight="1">
      <c r="A2" s="6"/>
      <c r="B2" s="410" t="s">
        <v>310</v>
      </c>
      <c r="C2" s="411"/>
      <c r="D2" s="411"/>
      <c r="E2" s="411"/>
      <c r="F2" s="411"/>
      <c r="G2" s="411"/>
      <c r="H2" s="411"/>
      <c r="I2" s="411"/>
      <c r="J2" s="411"/>
      <c r="K2" s="411"/>
      <c r="L2" s="411"/>
      <c r="M2" s="411"/>
      <c r="N2" s="411"/>
      <c r="O2" s="411"/>
      <c r="P2" s="412"/>
      <c r="Q2" s="85"/>
      <c r="R2" s="85"/>
      <c r="T2" s="78" t="s">
        <v>190</v>
      </c>
      <c r="U2" s="81">
        <f>COUNTIF($Q$14:$Q$73,"1Ⅰ")</f>
        <v>0</v>
      </c>
      <c r="V2" s="60" t="s">
        <v>68</v>
      </c>
      <c r="W2" s="81">
        <f>COUNTIF($Q$14:$Q$73,"2Ⅰ")</f>
        <v>0</v>
      </c>
      <c r="X2" s="60" t="s">
        <v>68</v>
      </c>
      <c r="Y2" s="81">
        <f>COUNTIF($Q$14:$Q$73,"3Ⅰ")</f>
        <v>0</v>
      </c>
      <c r="Z2" s="60" t="s">
        <v>68</v>
      </c>
      <c r="AA2" s="81">
        <f t="shared" ref="AA2:AA7" si="0">SUM(Y2,U2,W2)</f>
        <v>0</v>
      </c>
      <c r="AB2" s="61" t="s">
        <v>68</v>
      </c>
    </row>
    <row r="3" spans="1:29" s="5" customFormat="1" ht="41.25" customHeight="1">
      <c r="A3" s="4"/>
      <c r="B3" s="410"/>
      <c r="C3" s="411"/>
      <c r="D3" s="411"/>
      <c r="E3" s="411"/>
      <c r="F3" s="411"/>
      <c r="G3" s="411"/>
      <c r="H3" s="411"/>
      <c r="I3" s="411"/>
      <c r="J3" s="411"/>
      <c r="K3" s="411"/>
      <c r="L3" s="411"/>
      <c r="M3" s="411"/>
      <c r="N3" s="411"/>
      <c r="O3" s="411"/>
      <c r="P3" s="412"/>
      <c r="Q3" s="85"/>
      <c r="R3" s="85"/>
      <c r="T3" s="78" t="s">
        <v>191</v>
      </c>
      <c r="U3" s="82">
        <f>COUNTIF($Q$14:$Q$73,"1Ⅱ")</f>
        <v>0</v>
      </c>
      <c r="V3" s="60" t="s">
        <v>68</v>
      </c>
      <c r="W3" s="82">
        <f>COUNTIF($Q$14:$Q$73,"2Ⅱ")</f>
        <v>0</v>
      </c>
      <c r="X3" s="60" t="s">
        <v>68</v>
      </c>
      <c r="Y3" s="82">
        <f>COUNTIF($Q$14:$Q$73,"3Ⅱ")</f>
        <v>0</v>
      </c>
      <c r="Z3" s="60" t="s">
        <v>68</v>
      </c>
      <c r="AA3" s="82">
        <f t="shared" si="0"/>
        <v>0</v>
      </c>
      <c r="AB3" s="61" t="s">
        <v>68</v>
      </c>
    </row>
    <row r="4" spans="1:29" s="5" customFormat="1" ht="41.25" customHeight="1">
      <c r="A4" s="4"/>
      <c r="B4" s="410" t="s">
        <v>300</v>
      </c>
      <c r="C4" s="411"/>
      <c r="D4" s="411"/>
      <c r="E4" s="411"/>
      <c r="F4" s="411"/>
      <c r="G4" s="411"/>
      <c r="H4" s="411"/>
      <c r="I4" s="411"/>
      <c r="J4" s="411"/>
      <c r="K4" s="411"/>
      <c r="L4" s="411"/>
      <c r="M4" s="411"/>
      <c r="N4" s="411"/>
      <c r="O4" s="411"/>
      <c r="P4" s="412"/>
      <c r="Q4" s="85"/>
      <c r="R4" s="85"/>
      <c r="T4" s="78" t="s">
        <v>192</v>
      </c>
      <c r="U4" s="82">
        <f>COUNTIF($Q$14:$Q$73,"1Ⅲ")</f>
        <v>0</v>
      </c>
      <c r="V4" s="60" t="s">
        <v>68</v>
      </c>
      <c r="W4" s="82">
        <f>COUNTIF($Q$14:$Q$73,"3Ⅲ")</f>
        <v>0</v>
      </c>
      <c r="X4" s="60" t="s">
        <v>68</v>
      </c>
      <c r="Y4" s="82">
        <f>COUNTIF($Q$14:$Q$73,"3Ⅲ")</f>
        <v>0</v>
      </c>
      <c r="Z4" s="60" t="s">
        <v>68</v>
      </c>
      <c r="AA4" s="82">
        <f t="shared" si="0"/>
        <v>0</v>
      </c>
      <c r="AB4" s="61" t="s">
        <v>68</v>
      </c>
    </row>
    <row r="5" spans="1:29" s="5" customFormat="1" ht="41.25" customHeight="1">
      <c r="A5" s="4"/>
      <c r="B5" s="410"/>
      <c r="C5" s="411"/>
      <c r="D5" s="411"/>
      <c r="E5" s="411"/>
      <c r="F5" s="411"/>
      <c r="G5" s="411"/>
      <c r="H5" s="411"/>
      <c r="I5" s="411"/>
      <c r="J5" s="411"/>
      <c r="K5" s="411"/>
      <c r="L5" s="411"/>
      <c r="M5" s="411"/>
      <c r="N5" s="411"/>
      <c r="O5" s="411"/>
      <c r="P5" s="412"/>
      <c r="Q5" s="85"/>
      <c r="R5" s="85"/>
      <c r="T5" s="79" t="s">
        <v>187</v>
      </c>
      <c r="U5" s="83"/>
      <c r="V5" s="60" t="s">
        <v>279</v>
      </c>
      <c r="W5" s="82"/>
      <c r="X5" s="60" t="s">
        <v>279</v>
      </c>
      <c r="Y5" s="82"/>
      <c r="Z5" s="60" t="s">
        <v>279</v>
      </c>
      <c r="AA5" s="82">
        <f t="shared" si="0"/>
        <v>0</v>
      </c>
      <c r="AB5" s="61" t="s">
        <v>279</v>
      </c>
    </row>
    <row r="6" spans="1:29" s="5" customFormat="1" ht="41.25" customHeight="1">
      <c r="A6" s="4"/>
      <c r="B6" s="410" t="s">
        <v>309</v>
      </c>
      <c r="C6" s="411"/>
      <c r="D6" s="411"/>
      <c r="E6" s="411"/>
      <c r="F6" s="411"/>
      <c r="G6" s="411"/>
      <c r="H6" s="411"/>
      <c r="I6" s="411"/>
      <c r="J6" s="411"/>
      <c r="K6" s="411"/>
      <c r="L6" s="411"/>
      <c r="M6" s="411"/>
      <c r="N6" s="411"/>
      <c r="O6" s="411"/>
      <c r="P6" s="412"/>
      <c r="Q6" s="85"/>
      <c r="R6" s="85"/>
      <c r="T6" s="79" t="s">
        <v>281</v>
      </c>
      <c r="U6" s="83">
        <f>-COUNTIF($R$14:$R$73,"1Ⅰ4")+COUNTIF($R$14:$R$73,"1Ⅱ4")+COUNTIF($R$14:$R$73,"1Ⅲ4")</f>
        <v>0</v>
      </c>
      <c r="V6" s="99" t="s">
        <v>279</v>
      </c>
      <c r="W6" s="83">
        <f>-COUNTIF($R$14:$R$73,"2Ⅰ4")+COUNTIF($R$14:$R$73,"2Ⅱ4")+COUNTIF($R$14:$R$73,"2Ⅲ4")</f>
        <v>0</v>
      </c>
      <c r="X6" s="99" t="s">
        <v>279</v>
      </c>
      <c r="Y6" s="83">
        <f>-COUNTIF($R$14:$R$73,"3Ⅰ4")+COUNTIF($R$14:$R$73,"3Ⅱ4")+COUNTIF($R$14:$R$73,"3Ⅲ4")</f>
        <v>0</v>
      </c>
      <c r="Z6" s="99" t="s">
        <v>279</v>
      </c>
      <c r="AA6" s="83">
        <f t="shared" si="0"/>
        <v>0</v>
      </c>
      <c r="AB6" s="100" t="s">
        <v>279</v>
      </c>
    </row>
    <row r="7" spans="1:29" s="5" customFormat="1" ht="41.25" customHeight="1" thickBot="1">
      <c r="A7" s="7"/>
      <c r="B7" s="424"/>
      <c r="C7" s="425"/>
      <c r="D7" s="425"/>
      <c r="E7" s="425"/>
      <c r="F7" s="425"/>
      <c r="G7" s="425"/>
      <c r="H7" s="425"/>
      <c r="I7" s="425"/>
      <c r="J7" s="425"/>
      <c r="K7" s="425"/>
      <c r="L7" s="425"/>
      <c r="M7" s="425"/>
      <c r="N7" s="425"/>
      <c r="O7" s="425"/>
      <c r="P7" s="426"/>
      <c r="Q7" s="85"/>
      <c r="R7" s="85"/>
      <c r="T7" s="80" t="s">
        <v>170</v>
      </c>
      <c r="U7" s="84">
        <f>SUM(U2:U6)</f>
        <v>0</v>
      </c>
      <c r="V7" s="62" t="s">
        <v>68</v>
      </c>
      <c r="W7" s="84">
        <f>SUM(W2:W6)</f>
        <v>0</v>
      </c>
      <c r="X7" s="62" t="s">
        <v>68</v>
      </c>
      <c r="Y7" s="84">
        <f>SUM(Y2:Y6)</f>
        <v>0</v>
      </c>
      <c r="Z7" s="62" t="s">
        <v>68</v>
      </c>
      <c r="AA7" s="84">
        <f t="shared" si="0"/>
        <v>0</v>
      </c>
      <c r="AB7" s="63" t="s">
        <v>68</v>
      </c>
    </row>
    <row r="8" spans="1:29" s="5" customFormat="1" ht="7.5" customHeight="1" thickBot="1">
      <c r="A8" s="6"/>
      <c r="B8" s="435" t="s">
        <v>274</v>
      </c>
      <c r="C8" s="435"/>
      <c r="D8" s="435"/>
      <c r="E8" s="435"/>
      <c r="F8" s="435"/>
      <c r="G8" s="435"/>
      <c r="H8" s="435"/>
      <c r="I8" s="435"/>
      <c r="J8" s="435"/>
      <c r="K8" s="435"/>
      <c r="L8" s="13"/>
      <c r="M8" s="14"/>
      <c r="N8" s="13"/>
      <c r="O8" s="13"/>
      <c r="P8" s="13"/>
      <c r="Q8" s="101"/>
      <c r="R8" s="101"/>
      <c r="U8" s="53"/>
      <c r="W8" s="53"/>
      <c r="Y8" s="53"/>
      <c r="AA8" s="53"/>
    </row>
    <row r="9" spans="1:29" s="5" customFormat="1" ht="45" customHeight="1" thickTop="1" thickBot="1">
      <c r="A9" s="6"/>
      <c r="B9" s="435"/>
      <c r="C9" s="435"/>
      <c r="D9" s="435"/>
      <c r="E9" s="435"/>
      <c r="F9" s="435"/>
      <c r="G9" s="435"/>
      <c r="H9" s="435"/>
      <c r="I9" s="435"/>
      <c r="J9" s="435"/>
      <c r="K9" s="435"/>
      <c r="L9" s="415"/>
      <c r="M9" s="416"/>
      <c r="N9" s="57" t="s">
        <v>177</v>
      </c>
      <c r="O9" s="405"/>
      <c r="P9" s="406"/>
      <c r="Q9" s="102"/>
      <c r="R9" s="102"/>
      <c r="T9" s="58"/>
      <c r="U9" s="407" t="s">
        <v>176</v>
      </c>
      <c r="V9" s="407"/>
      <c r="W9" s="409" t="s">
        <v>173</v>
      </c>
      <c r="X9" s="409"/>
      <c r="Y9" s="409" t="s">
        <v>174</v>
      </c>
      <c r="Z9" s="409"/>
      <c r="AA9" s="409" t="s">
        <v>175</v>
      </c>
      <c r="AB9" s="409"/>
      <c r="AC9" s="183"/>
    </row>
    <row r="10" spans="1:29" s="5" customFormat="1" ht="45" customHeight="1" thickTop="1" thickBot="1">
      <c r="A10" s="6"/>
      <c r="B10" s="427" t="s">
        <v>4</v>
      </c>
      <c r="C10" s="427"/>
      <c r="D10" s="403"/>
      <c r="E10" s="430"/>
      <c r="F10" s="430"/>
      <c r="G10" s="430"/>
      <c r="H10" s="430"/>
      <c r="I10" s="404"/>
      <c r="J10" s="86"/>
      <c r="K10" s="87" t="s">
        <v>200</v>
      </c>
      <c r="L10" s="433"/>
      <c r="M10" s="434"/>
      <c r="N10" s="57" t="s">
        <v>189</v>
      </c>
      <c r="O10" s="403"/>
      <c r="P10" s="404"/>
      <c r="Q10" s="184"/>
      <c r="R10" s="184"/>
      <c r="T10" s="58" t="s">
        <v>172</v>
      </c>
      <c r="U10" s="407">
        <v>43862</v>
      </c>
      <c r="V10" s="407"/>
      <c r="W10" s="408">
        <v>43890</v>
      </c>
      <c r="X10" s="408"/>
      <c r="Y10" s="408">
        <v>43957</v>
      </c>
      <c r="Z10" s="408"/>
      <c r="AA10" s="408">
        <v>44161</v>
      </c>
      <c r="AB10" s="408"/>
      <c r="AC10" s="183"/>
    </row>
    <row r="11" spans="1:29" ht="7.5" customHeight="1" thickTop="1" thickBot="1">
      <c r="A11" s="185"/>
      <c r="B11" s="186"/>
      <c r="C11" s="186"/>
      <c r="D11" s="186"/>
      <c r="E11" s="186"/>
      <c r="F11" s="187"/>
      <c r="G11" s="186"/>
      <c r="H11" s="186"/>
      <c r="I11" s="186"/>
      <c r="J11" s="188"/>
      <c r="K11" s="189"/>
      <c r="L11" s="186"/>
      <c r="M11" s="190"/>
      <c r="N11" s="186"/>
      <c r="O11" s="186"/>
      <c r="P11" s="186"/>
      <c r="Q11" s="191"/>
      <c r="R11" s="192"/>
      <c r="S11" s="185"/>
      <c r="T11" s="185"/>
    </row>
    <row r="12" spans="1:29" ht="33" customHeight="1">
      <c r="B12" s="436" t="s">
        <v>101</v>
      </c>
      <c r="C12" s="437"/>
      <c r="D12" s="437"/>
      <c r="E12" s="437"/>
      <c r="F12" s="438" t="s">
        <v>61</v>
      </c>
      <c r="G12" s="439"/>
      <c r="H12" s="443" t="s">
        <v>171</v>
      </c>
      <c r="I12" s="444"/>
      <c r="J12" s="431" t="s">
        <v>161</v>
      </c>
      <c r="K12" s="431"/>
      <c r="L12" s="432" t="s">
        <v>168</v>
      </c>
      <c r="M12" s="432"/>
      <c r="N12" s="431"/>
      <c r="O12" s="432" t="s">
        <v>275</v>
      </c>
      <c r="P12" s="417" t="s">
        <v>214</v>
      </c>
      <c r="Q12" s="413" t="s">
        <v>283</v>
      </c>
      <c r="R12" s="422" t="s">
        <v>284</v>
      </c>
    </row>
    <row r="13" spans="1:29" ht="33" customHeight="1" thickBot="1">
      <c r="B13" s="93"/>
      <c r="C13" s="94" t="s">
        <v>5</v>
      </c>
      <c r="D13" s="441" t="s">
        <v>6</v>
      </c>
      <c r="E13" s="442"/>
      <c r="F13" s="447" t="s">
        <v>159</v>
      </c>
      <c r="G13" s="448"/>
      <c r="H13" s="445" t="s">
        <v>160</v>
      </c>
      <c r="I13" s="446"/>
      <c r="J13" s="419" t="s">
        <v>162</v>
      </c>
      <c r="K13" s="419"/>
      <c r="L13" s="194" t="s">
        <v>215</v>
      </c>
      <c r="M13" s="420" t="s">
        <v>216</v>
      </c>
      <c r="N13" s="421"/>
      <c r="O13" s="440"/>
      <c r="P13" s="418"/>
      <c r="Q13" s="414"/>
      <c r="R13" s="423"/>
      <c r="T13" s="183" t="s">
        <v>181</v>
      </c>
      <c r="X13" s="195" t="s">
        <v>54</v>
      </c>
      <c r="Y13" s="195" t="s">
        <v>0</v>
      </c>
      <c r="Z13" s="195" t="s">
        <v>61</v>
      </c>
      <c r="AA13" s="195" t="s">
        <v>62</v>
      </c>
      <c r="AB13" s="193"/>
    </row>
    <row r="14" spans="1:29" ht="18.649999999999999" customHeight="1" thickTop="1">
      <c r="B14" s="15">
        <v>1</v>
      </c>
      <c r="C14" s="224"/>
      <c r="D14" s="225"/>
      <c r="E14" s="16" t="s">
        <v>1</v>
      </c>
      <c r="F14" s="64" t="str">
        <f>IFERROR(VLOOKUP(G14,$T$14:$U$16,2,0),"")</f>
        <v/>
      </c>
      <c r="G14" s="54"/>
      <c r="H14" s="70" t="str">
        <f>IFERROR(VLOOKUP(I14,$T$17:$U$19,2,0),"")</f>
        <v/>
      </c>
      <c r="I14" s="236"/>
      <c r="J14" s="196" t="str">
        <f>IF(K14="","",IF(K14&lt;=$W$10,"Ⅰ",IF(K14&lt;=$Y$10,"Ⅱ",IF(K14&lt;=$AA$10,"Ⅲ",""))))</f>
        <v/>
      </c>
      <c r="K14" s="241"/>
      <c r="L14" s="246"/>
      <c r="M14" s="197" t="str">
        <f t="shared" ref="M14:M45" si="1">IFERROR(VLOOKUP(N14,$T$21:$U$26,2,0),"")</f>
        <v/>
      </c>
      <c r="N14" s="253"/>
      <c r="O14" s="254"/>
      <c r="P14" s="198"/>
      <c r="Q14" s="199" t="str">
        <f>CONCATENATE(F14,J14)</f>
        <v/>
      </c>
      <c r="R14" s="200" t="str">
        <f>CONCATENATE(F14,J14,M14)</f>
        <v/>
      </c>
      <c r="T14" s="201" t="s">
        <v>56</v>
      </c>
      <c r="U14" s="202">
        <v>1</v>
      </c>
      <c r="V14" s="202" t="s">
        <v>56</v>
      </c>
      <c r="W14" s="202"/>
      <c r="X14" s="195">
        <v>1</v>
      </c>
      <c r="Y14" s="195" t="s">
        <v>10</v>
      </c>
      <c r="Z14" s="195" t="s">
        <v>60</v>
      </c>
      <c r="AA14" s="195" t="s">
        <v>63</v>
      </c>
      <c r="AB14" s="193"/>
    </row>
    <row r="15" spans="1:29" ht="18.649999999999999" customHeight="1">
      <c r="B15" s="22">
        <v>2</v>
      </c>
      <c r="C15" s="226"/>
      <c r="D15" s="227"/>
      <c r="E15" s="23" t="s">
        <v>1</v>
      </c>
      <c r="F15" s="65" t="str">
        <f t="shared" ref="F15:F73" si="2">IFERROR(VLOOKUP(G15,$T$14:$U$16,2,0),"")</f>
        <v/>
      </c>
      <c r="G15" s="55"/>
      <c r="H15" s="71" t="str">
        <f t="shared" ref="H15:H73" si="3">IFERROR(VLOOKUP(I15,$T$17:$U$19,2,0),"")</f>
        <v/>
      </c>
      <c r="I15" s="237"/>
      <c r="J15" s="203" t="str">
        <f t="shared" ref="J15:J73" si="4">IF(K15="","",IF(K15&lt;=$W$10,"Ⅰ",IF(K15&lt;=$Y$10,"Ⅱ",IF(K15&lt;=$AA$10,"Ⅲ",""))))</f>
        <v/>
      </c>
      <c r="K15" s="242"/>
      <c r="L15" s="247"/>
      <c r="M15" s="204" t="str">
        <f t="shared" si="1"/>
        <v/>
      </c>
      <c r="N15" s="255"/>
      <c r="O15" s="256"/>
      <c r="P15" s="205"/>
      <c r="Q15" s="199" t="str">
        <f t="shared" ref="Q15:Q73" si="5">CONCATENATE(F15,J15)</f>
        <v/>
      </c>
      <c r="R15" s="200" t="str">
        <f t="shared" ref="R15:R73" si="6">CONCATENATE(F15,J15,M15)</f>
        <v/>
      </c>
      <c r="T15" s="201" t="s">
        <v>88</v>
      </c>
      <c r="U15" s="202">
        <v>2</v>
      </c>
      <c r="V15" s="202" t="s">
        <v>88</v>
      </c>
      <c r="W15" s="202"/>
      <c r="X15" s="195">
        <v>2</v>
      </c>
      <c r="Y15" s="195" t="s">
        <v>11</v>
      </c>
      <c r="Z15" s="195" t="s">
        <v>60</v>
      </c>
      <c r="AA15" s="195" t="s">
        <v>63</v>
      </c>
      <c r="AB15" s="193"/>
    </row>
    <row r="16" spans="1:29" ht="18.649999999999999" customHeight="1">
      <c r="B16" s="22">
        <v>3</v>
      </c>
      <c r="C16" s="226"/>
      <c r="D16" s="227"/>
      <c r="E16" s="23" t="s">
        <v>1</v>
      </c>
      <c r="F16" s="65" t="str">
        <f t="shared" si="2"/>
        <v/>
      </c>
      <c r="G16" s="55"/>
      <c r="H16" s="71" t="str">
        <f t="shared" si="3"/>
        <v/>
      </c>
      <c r="I16" s="237"/>
      <c r="J16" s="203" t="str">
        <f t="shared" si="4"/>
        <v/>
      </c>
      <c r="K16" s="242"/>
      <c r="L16" s="247"/>
      <c r="M16" s="204" t="str">
        <f t="shared" si="1"/>
        <v/>
      </c>
      <c r="N16" s="255"/>
      <c r="O16" s="256"/>
      <c r="P16" s="205"/>
      <c r="Q16" s="199" t="str">
        <f t="shared" si="5"/>
        <v/>
      </c>
      <c r="R16" s="200" t="str">
        <f t="shared" si="6"/>
        <v/>
      </c>
      <c r="T16" s="201" t="s">
        <v>58</v>
      </c>
      <c r="U16" s="202">
        <v>3</v>
      </c>
      <c r="V16" s="202" t="s">
        <v>58</v>
      </c>
      <c r="W16" s="202"/>
      <c r="X16" s="195">
        <v>3</v>
      </c>
      <c r="Y16" s="195" t="s">
        <v>12</v>
      </c>
      <c r="Z16" s="195" t="s">
        <v>60</v>
      </c>
      <c r="AA16" s="195" t="s">
        <v>63</v>
      </c>
      <c r="AB16" s="193"/>
    </row>
    <row r="17" spans="2:28" ht="18.649999999999999" customHeight="1">
      <c r="B17" s="22">
        <v>4</v>
      </c>
      <c r="C17" s="226"/>
      <c r="D17" s="227"/>
      <c r="E17" s="23" t="s">
        <v>1</v>
      </c>
      <c r="F17" s="65" t="str">
        <f t="shared" si="2"/>
        <v/>
      </c>
      <c r="G17" s="55"/>
      <c r="H17" s="71" t="str">
        <f t="shared" si="3"/>
        <v/>
      </c>
      <c r="I17" s="237"/>
      <c r="J17" s="203" t="str">
        <f t="shared" si="4"/>
        <v/>
      </c>
      <c r="K17" s="242"/>
      <c r="L17" s="247"/>
      <c r="M17" s="204" t="str">
        <f t="shared" si="1"/>
        <v/>
      </c>
      <c r="N17" s="255"/>
      <c r="O17" s="256"/>
      <c r="P17" s="205"/>
      <c r="Q17" s="199" t="str">
        <f t="shared" si="5"/>
        <v/>
      </c>
      <c r="R17" s="200" t="str">
        <f t="shared" si="6"/>
        <v/>
      </c>
      <c r="T17" s="206" t="s">
        <v>65</v>
      </c>
      <c r="U17" s="202">
        <v>1</v>
      </c>
      <c r="V17" s="202" t="s">
        <v>65</v>
      </c>
      <c r="W17" s="202"/>
      <c r="X17" s="195">
        <v>4</v>
      </c>
      <c r="Y17" s="195" t="s">
        <v>13</v>
      </c>
      <c r="Z17" s="195" t="s">
        <v>60</v>
      </c>
      <c r="AA17" s="195" t="s">
        <v>63</v>
      </c>
      <c r="AB17" s="193"/>
    </row>
    <row r="18" spans="2:28" ht="18.649999999999999" customHeight="1">
      <c r="B18" s="22">
        <v>5</v>
      </c>
      <c r="C18" s="226"/>
      <c r="D18" s="227"/>
      <c r="E18" s="23" t="s">
        <v>1</v>
      </c>
      <c r="F18" s="65" t="str">
        <f t="shared" si="2"/>
        <v/>
      </c>
      <c r="G18" s="55"/>
      <c r="H18" s="71" t="str">
        <f t="shared" si="3"/>
        <v/>
      </c>
      <c r="I18" s="237"/>
      <c r="J18" s="203" t="str">
        <f t="shared" si="4"/>
        <v/>
      </c>
      <c r="K18" s="242"/>
      <c r="L18" s="247"/>
      <c r="M18" s="204" t="str">
        <f t="shared" si="1"/>
        <v/>
      </c>
      <c r="N18" s="255"/>
      <c r="O18" s="256"/>
      <c r="P18" s="205"/>
      <c r="Q18" s="199" t="str">
        <f t="shared" si="5"/>
        <v/>
      </c>
      <c r="R18" s="200" t="str">
        <f t="shared" si="6"/>
        <v/>
      </c>
      <c r="T18" s="206" t="s">
        <v>66</v>
      </c>
      <c r="U18" s="202">
        <v>2</v>
      </c>
      <c r="V18" s="202" t="s">
        <v>66</v>
      </c>
      <c r="W18" s="202"/>
      <c r="X18" s="195">
        <v>5</v>
      </c>
      <c r="Y18" s="195" t="s">
        <v>14</v>
      </c>
      <c r="Z18" s="195" t="s">
        <v>60</v>
      </c>
      <c r="AA18" s="195" t="s">
        <v>63</v>
      </c>
      <c r="AB18" s="193"/>
    </row>
    <row r="19" spans="2:28" ht="18.649999999999999" customHeight="1">
      <c r="B19" s="22">
        <v>6</v>
      </c>
      <c r="C19" s="226"/>
      <c r="D19" s="227"/>
      <c r="E19" s="23" t="s">
        <v>1</v>
      </c>
      <c r="F19" s="65" t="str">
        <f t="shared" si="2"/>
        <v/>
      </c>
      <c r="G19" s="55"/>
      <c r="H19" s="71" t="str">
        <f t="shared" si="3"/>
        <v/>
      </c>
      <c r="I19" s="237"/>
      <c r="J19" s="203" t="str">
        <f t="shared" si="4"/>
        <v/>
      </c>
      <c r="K19" s="242"/>
      <c r="L19" s="247"/>
      <c r="M19" s="204" t="str">
        <f t="shared" si="1"/>
        <v/>
      </c>
      <c r="N19" s="255"/>
      <c r="O19" s="256"/>
      <c r="P19" s="205"/>
      <c r="Q19" s="199" t="str">
        <f t="shared" si="5"/>
        <v/>
      </c>
      <c r="R19" s="200" t="str">
        <f t="shared" si="6"/>
        <v/>
      </c>
      <c r="T19" s="206" t="s">
        <v>90</v>
      </c>
      <c r="U19" s="202">
        <v>3</v>
      </c>
      <c r="V19" s="202" t="s">
        <v>90</v>
      </c>
      <c r="W19" s="202"/>
      <c r="X19" s="195">
        <v>6</v>
      </c>
      <c r="Y19" s="195" t="s">
        <v>15</v>
      </c>
      <c r="Z19" s="195" t="s">
        <v>60</v>
      </c>
      <c r="AA19" s="195" t="s">
        <v>63</v>
      </c>
      <c r="AB19" s="193"/>
    </row>
    <row r="20" spans="2:28" ht="18.649999999999999" customHeight="1">
      <c r="B20" s="22">
        <v>7</v>
      </c>
      <c r="C20" s="226"/>
      <c r="D20" s="227"/>
      <c r="E20" s="23" t="s">
        <v>1</v>
      </c>
      <c r="F20" s="65" t="str">
        <f t="shared" si="2"/>
        <v/>
      </c>
      <c r="G20" s="55"/>
      <c r="H20" s="71" t="str">
        <f t="shared" si="3"/>
        <v/>
      </c>
      <c r="I20" s="237"/>
      <c r="J20" s="203" t="str">
        <f t="shared" si="4"/>
        <v/>
      </c>
      <c r="K20" s="242"/>
      <c r="L20" s="248"/>
      <c r="M20" s="204" t="str">
        <f t="shared" si="1"/>
        <v/>
      </c>
      <c r="N20" s="255"/>
      <c r="O20" s="256"/>
      <c r="P20" s="205"/>
      <c r="Q20" s="199" t="str">
        <f t="shared" si="5"/>
        <v/>
      </c>
      <c r="R20" s="200" t="str">
        <f t="shared" si="6"/>
        <v/>
      </c>
      <c r="T20" s="207"/>
      <c r="U20" s="202"/>
      <c r="V20" s="202"/>
      <c r="W20" s="202"/>
      <c r="X20" s="195">
        <v>7</v>
      </c>
      <c r="Y20" s="195" t="s">
        <v>16</v>
      </c>
      <c r="Z20" s="195" t="s">
        <v>60</v>
      </c>
      <c r="AA20" s="195" t="s">
        <v>63</v>
      </c>
      <c r="AB20" s="193"/>
    </row>
    <row r="21" spans="2:28" ht="18.649999999999999" customHeight="1">
      <c r="B21" s="22">
        <v>8</v>
      </c>
      <c r="C21" s="226"/>
      <c r="D21" s="227"/>
      <c r="E21" s="23" t="s">
        <v>1</v>
      </c>
      <c r="F21" s="65" t="str">
        <f t="shared" si="2"/>
        <v/>
      </c>
      <c r="G21" s="55"/>
      <c r="H21" s="71" t="str">
        <f t="shared" si="3"/>
        <v/>
      </c>
      <c r="I21" s="237"/>
      <c r="J21" s="203" t="str">
        <f t="shared" si="4"/>
        <v/>
      </c>
      <c r="K21" s="242"/>
      <c r="L21" s="248"/>
      <c r="M21" s="204" t="str">
        <f t="shared" si="1"/>
        <v/>
      </c>
      <c r="N21" s="255"/>
      <c r="O21" s="256"/>
      <c r="P21" s="205"/>
      <c r="Q21" s="199" t="str">
        <f t="shared" si="5"/>
        <v/>
      </c>
      <c r="R21" s="200" t="str">
        <f t="shared" si="6"/>
        <v/>
      </c>
      <c r="T21" s="206" t="s">
        <v>166</v>
      </c>
      <c r="U21" s="202">
        <v>1</v>
      </c>
      <c r="V21" s="202" t="s">
        <v>166</v>
      </c>
      <c r="W21" s="202"/>
      <c r="X21" s="195">
        <v>8</v>
      </c>
      <c r="Y21" s="195" t="s">
        <v>17</v>
      </c>
      <c r="Z21" s="195" t="s">
        <v>60</v>
      </c>
      <c r="AA21" s="195" t="s">
        <v>63</v>
      </c>
      <c r="AB21" s="193"/>
    </row>
    <row r="22" spans="2:28" ht="18.649999999999999" customHeight="1">
      <c r="B22" s="22">
        <v>9</v>
      </c>
      <c r="C22" s="226"/>
      <c r="D22" s="227"/>
      <c r="E22" s="23" t="s">
        <v>1</v>
      </c>
      <c r="F22" s="65" t="str">
        <f t="shared" si="2"/>
        <v/>
      </c>
      <c r="G22" s="55"/>
      <c r="H22" s="71" t="str">
        <f t="shared" si="3"/>
        <v/>
      </c>
      <c r="I22" s="237"/>
      <c r="J22" s="203" t="str">
        <f t="shared" si="4"/>
        <v/>
      </c>
      <c r="K22" s="242"/>
      <c r="L22" s="248"/>
      <c r="M22" s="204" t="str">
        <f t="shared" si="1"/>
        <v/>
      </c>
      <c r="N22" s="255"/>
      <c r="O22" s="256"/>
      <c r="P22" s="205"/>
      <c r="Q22" s="199" t="str">
        <f t="shared" si="5"/>
        <v/>
      </c>
      <c r="R22" s="200" t="str">
        <f t="shared" si="6"/>
        <v/>
      </c>
      <c r="T22" s="206" t="s">
        <v>167</v>
      </c>
      <c r="U22" s="202">
        <v>2</v>
      </c>
      <c r="V22" s="202" t="s">
        <v>167</v>
      </c>
      <c r="W22" s="202"/>
      <c r="X22" s="195">
        <v>9</v>
      </c>
      <c r="Y22" s="195" t="s">
        <v>18</v>
      </c>
      <c r="Z22" s="195" t="s">
        <v>60</v>
      </c>
      <c r="AA22" s="195" t="s">
        <v>63</v>
      </c>
      <c r="AB22" s="193"/>
    </row>
    <row r="23" spans="2:28" ht="18.649999999999999" customHeight="1">
      <c r="B23" s="22">
        <v>10</v>
      </c>
      <c r="C23" s="226"/>
      <c r="D23" s="227"/>
      <c r="E23" s="23" t="s">
        <v>1</v>
      </c>
      <c r="F23" s="65" t="str">
        <f t="shared" si="2"/>
        <v/>
      </c>
      <c r="G23" s="55"/>
      <c r="H23" s="71" t="str">
        <f t="shared" si="3"/>
        <v/>
      </c>
      <c r="I23" s="237"/>
      <c r="J23" s="203" t="str">
        <f t="shared" si="4"/>
        <v/>
      </c>
      <c r="K23" s="242"/>
      <c r="L23" s="248"/>
      <c r="M23" s="204" t="str">
        <f t="shared" si="1"/>
        <v/>
      </c>
      <c r="N23" s="255"/>
      <c r="O23" s="256"/>
      <c r="P23" s="205"/>
      <c r="Q23" s="199" t="str">
        <f t="shared" si="5"/>
        <v/>
      </c>
      <c r="R23" s="200" t="str">
        <f t="shared" si="6"/>
        <v/>
      </c>
      <c r="T23" s="206" t="s">
        <v>165</v>
      </c>
      <c r="U23" s="202">
        <v>3</v>
      </c>
      <c r="V23" s="202" t="s">
        <v>278</v>
      </c>
      <c r="W23" s="202"/>
      <c r="X23" s="195">
        <v>10</v>
      </c>
      <c r="Y23" s="195" t="s">
        <v>19</v>
      </c>
      <c r="Z23" s="195" t="s">
        <v>60</v>
      </c>
      <c r="AA23" s="195" t="s">
        <v>63</v>
      </c>
      <c r="AB23" s="193"/>
    </row>
    <row r="24" spans="2:28" ht="18.649999999999999" customHeight="1">
      <c r="B24" s="22">
        <v>11</v>
      </c>
      <c r="C24" s="226"/>
      <c r="D24" s="227"/>
      <c r="E24" s="23" t="s">
        <v>1</v>
      </c>
      <c r="F24" s="65" t="str">
        <f t="shared" si="2"/>
        <v/>
      </c>
      <c r="G24" s="55"/>
      <c r="H24" s="71" t="str">
        <f t="shared" si="3"/>
        <v/>
      </c>
      <c r="I24" s="237"/>
      <c r="J24" s="203" t="str">
        <f t="shared" si="4"/>
        <v/>
      </c>
      <c r="K24" s="242"/>
      <c r="L24" s="248"/>
      <c r="M24" s="204" t="str">
        <f t="shared" si="1"/>
        <v/>
      </c>
      <c r="N24" s="255"/>
      <c r="O24" s="256"/>
      <c r="P24" s="205"/>
      <c r="Q24" s="199" t="str">
        <f t="shared" si="5"/>
        <v/>
      </c>
      <c r="R24" s="200" t="str">
        <f t="shared" si="6"/>
        <v/>
      </c>
      <c r="T24" s="206" t="s">
        <v>280</v>
      </c>
      <c r="U24" s="202">
        <v>4</v>
      </c>
      <c r="V24" s="202" t="s">
        <v>280</v>
      </c>
      <c r="W24" s="202"/>
      <c r="X24" s="195">
        <v>11</v>
      </c>
      <c r="Y24" s="195" t="s">
        <v>20</v>
      </c>
      <c r="Z24" s="195" t="s">
        <v>60</v>
      </c>
      <c r="AA24" s="195" t="s">
        <v>63</v>
      </c>
      <c r="AB24" s="193"/>
    </row>
    <row r="25" spans="2:28" ht="18.649999999999999" customHeight="1">
      <c r="B25" s="22">
        <v>12</v>
      </c>
      <c r="C25" s="226"/>
      <c r="D25" s="227"/>
      <c r="E25" s="23" t="s">
        <v>1</v>
      </c>
      <c r="F25" s="65" t="str">
        <f t="shared" si="2"/>
        <v/>
      </c>
      <c r="G25" s="55"/>
      <c r="H25" s="71" t="str">
        <f t="shared" si="3"/>
        <v/>
      </c>
      <c r="I25" s="237"/>
      <c r="J25" s="203" t="str">
        <f t="shared" si="4"/>
        <v/>
      </c>
      <c r="K25" s="242"/>
      <c r="L25" s="248"/>
      <c r="M25" s="204" t="str">
        <f t="shared" si="1"/>
        <v/>
      </c>
      <c r="N25" s="255"/>
      <c r="O25" s="256"/>
      <c r="P25" s="205"/>
      <c r="Q25" s="199" t="str">
        <f t="shared" si="5"/>
        <v/>
      </c>
      <c r="R25" s="200" t="str">
        <f t="shared" si="6"/>
        <v/>
      </c>
      <c r="T25" s="206" t="s">
        <v>163</v>
      </c>
      <c r="U25" s="202">
        <v>5</v>
      </c>
      <c r="V25" s="202" t="s">
        <v>163</v>
      </c>
      <c r="W25" s="202"/>
      <c r="X25" s="195">
        <v>12</v>
      </c>
      <c r="Y25" s="195" t="s">
        <v>21</v>
      </c>
      <c r="Z25" s="195" t="s">
        <v>60</v>
      </c>
      <c r="AA25" s="195" t="s">
        <v>63</v>
      </c>
      <c r="AB25" s="193"/>
    </row>
    <row r="26" spans="2:28" ht="18.649999999999999" customHeight="1">
      <c r="B26" s="22">
        <v>13</v>
      </c>
      <c r="C26" s="226"/>
      <c r="D26" s="227"/>
      <c r="E26" s="23" t="s">
        <v>1</v>
      </c>
      <c r="F26" s="65" t="str">
        <f t="shared" si="2"/>
        <v/>
      </c>
      <c r="G26" s="55"/>
      <c r="H26" s="71" t="str">
        <f t="shared" si="3"/>
        <v/>
      </c>
      <c r="I26" s="237"/>
      <c r="J26" s="203" t="str">
        <f t="shared" si="4"/>
        <v/>
      </c>
      <c r="K26" s="242"/>
      <c r="L26" s="248"/>
      <c r="M26" s="204" t="str">
        <f t="shared" si="1"/>
        <v/>
      </c>
      <c r="N26" s="255"/>
      <c r="O26" s="256"/>
      <c r="P26" s="205"/>
      <c r="Q26" s="199" t="str">
        <f t="shared" si="5"/>
        <v/>
      </c>
      <c r="R26" s="200" t="str">
        <f t="shared" si="6"/>
        <v/>
      </c>
      <c r="T26" s="206" t="s">
        <v>164</v>
      </c>
      <c r="U26" s="202">
        <v>6</v>
      </c>
      <c r="V26" s="202" t="s">
        <v>164</v>
      </c>
      <c r="W26" s="202"/>
      <c r="X26" s="195">
        <v>13</v>
      </c>
      <c r="Y26" s="195" t="s">
        <v>22</v>
      </c>
      <c r="Z26" s="195" t="s">
        <v>60</v>
      </c>
      <c r="AA26" s="195" t="s">
        <v>63</v>
      </c>
      <c r="AB26" s="193"/>
    </row>
    <row r="27" spans="2:28" ht="18.649999999999999" customHeight="1">
      <c r="B27" s="22">
        <v>14</v>
      </c>
      <c r="C27" s="226"/>
      <c r="D27" s="227"/>
      <c r="E27" s="23" t="s">
        <v>1</v>
      </c>
      <c r="F27" s="65" t="str">
        <f t="shared" si="2"/>
        <v/>
      </c>
      <c r="G27" s="55"/>
      <c r="H27" s="71" t="str">
        <f t="shared" si="3"/>
        <v/>
      </c>
      <c r="I27" s="237"/>
      <c r="J27" s="203" t="str">
        <f t="shared" si="4"/>
        <v/>
      </c>
      <c r="K27" s="242"/>
      <c r="L27" s="248"/>
      <c r="M27" s="204" t="str">
        <f t="shared" si="1"/>
        <v/>
      </c>
      <c r="N27" s="255"/>
      <c r="O27" s="256"/>
      <c r="P27" s="205"/>
      <c r="Q27" s="199" t="str">
        <f t="shared" si="5"/>
        <v/>
      </c>
      <c r="R27" s="200" t="str">
        <f t="shared" si="6"/>
        <v/>
      </c>
      <c r="X27" s="195">
        <v>14</v>
      </c>
      <c r="Y27" s="195" t="s">
        <v>23</v>
      </c>
      <c r="Z27" s="195" t="s">
        <v>60</v>
      </c>
      <c r="AA27" s="195" t="s">
        <v>63</v>
      </c>
      <c r="AB27" s="193"/>
    </row>
    <row r="28" spans="2:28" ht="18.649999999999999" customHeight="1">
      <c r="B28" s="22">
        <v>15</v>
      </c>
      <c r="C28" s="226"/>
      <c r="D28" s="227"/>
      <c r="E28" s="23" t="s">
        <v>1</v>
      </c>
      <c r="F28" s="65" t="str">
        <f t="shared" si="2"/>
        <v/>
      </c>
      <c r="G28" s="55"/>
      <c r="H28" s="71" t="str">
        <f t="shared" si="3"/>
        <v/>
      </c>
      <c r="I28" s="237"/>
      <c r="J28" s="203" t="str">
        <f t="shared" si="4"/>
        <v/>
      </c>
      <c r="K28" s="242"/>
      <c r="L28" s="248"/>
      <c r="M28" s="204" t="str">
        <f t="shared" si="1"/>
        <v/>
      </c>
      <c r="N28" s="255"/>
      <c r="O28" s="256"/>
      <c r="P28" s="205"/>
      <c r="Q28" s="199" t="str">
        <f t="shared" si="5"/>
        <v/>
      </c>
      <c r="R28" s="200" t="str">
        <f t="shared" si="6"/>
        <v/>
      </c>
      <c r="U28" s="208">
        <v>10</v>
      </c>
      <c r="V28" s="183" t="s">
        <v>233</v>
      </c>
      <c r="X28" s="195">
        <v>15</v>
      </c>
      <c r="Y28" s="195" t="s">
        <v>24</v>
      </c>
      <c r="Z28" s="195" t="s">
        <v>60</v>
      </c>
      <c r="AA28" s="195" t="s">
        <v>63</v>
      </c>
      <c r="AB28" s="193"/>
    </row>
    <row r="29" spans="2:28" ht="18.649999999999999" customHeight="1">
      <c r="B29" s="22">
        <v>16</v>
      </c>
      <c r="C29" s="226"/>
      <c r="D29" s="227"/>
      <c r="E29" s="23" t="s">
        <v>1</v>
      </c>
      <c r="F29" s="65" t="str">
        <f t="shared" si="2"/>
        <v/>
      </c>
      <c r="G29" s="55"/>
      <c r="H29" s="71" t="str">
        <f t="shared" si="3"/>
        <v/>
      </c>
      <c r="I29" s="237"/>
      <c r="J29" s="203" t="str">
        <f t="shared" si="4"/>
        <v/>
      </c>
      <c r="K29" s="242"/>
      <c r="L29" s="248"/>
      <c r="M29" s="204" t="str">
        <f t="shared" si="1"/>
        <v/>
      </c>
      <c r="N29" s="255"/>
      <c r="O29" s="256"/>
      <c r="P29" s="205"/>
      <c r="Q29" s="199" t="str">
        <f t="shared" si="5"/>
        <v/>
      </c>
      <c r="R29" s="200" t="str">
        <f t="shared" si="6"/>
        <v/>
      </c>
      <c r="U29" s="208">
        <v>20</v>
      </c>
      <c r="V29" s="183" t="s">
        <v>234</v>
      </c>
      <c r="X29" s="195">
        <v>16</v>
      </c>
      <c r="Y29" s="195" t="s">
        <v>25</v>
      </c>
      <c r="Z29" s="195" t="s">
        <v>60</v>
      </c>
      <c r="AA29" s="195" t="s">
        <v>63</v>
      </c>
      <c r="AB29" s="193"/>
    </row>
    <row r="30" spans="2:28" ht="18.649999999999999" customHeight="1">
      <c r="B30" s="22">
        <v>17</v>
      </c>
      <c r="C30" s="226"/>
      <c r="D30" s="227"/>
      <c r="E30" s="23" t="s">
        <v>1</v>
      </c>
      <c r="F30" s="65" t="str">
        <f t="shared" si="2"/>
        <v/>
      </c>
      <c r="G30" s="55"/>
      <c r="H30" s="71" t="str">
        <f t="shared" si="3"/>
        <v/>
      </c>
      <c r="I30" s="237"/>
      <c r="J30" s="203" t="str">
        <f t="shared" si="4"/>
        <v/>
      </c>
      <c r="K30" s="242"/>
      <c r="L30" s="248"/>
      <c r="M30" s="204" t="str">
        <f t="shared" si="1"/>
        <v/>
      </c>
      <c r="N30" s="255"/>
      <c r="O30" s="256"/>
      <c r="P30" s="205"/>
      <c r="Q30" s="199" t="str">
        <f t="shared" si="5"/>
        <v/>
      </c>
      <c r="R30" s="200" t="str">
        <f t="shared" si="6"/>
        <v/>
      </c>
      <c r="U30" s="208">
        <v>21</v>
      </c>
      <c r="V30" s="183" t="s">
        <v>235</v>
      </c>
      <c r="X30" s="195">
        <v>17</v>
      </c>
      <c r="Y30" s="195" t="s">
        <v>26</v>
      </c>
      <c r="Z30" s="195" t="s">
        <v>60</v>
      </c>
      <c r="AA30" s="195" t="s">
        <v>63</v>
      </c>
      <c r="AB30" s="193"/>
    </row>
    <row r="31" spans="2:28" ht="18.649999999999999" customHeight="1">
      <c r="B31" s="22">
        <v>18</v>
      </c>
      <c r="C31" s="226"/>
      <c r="D31" s="227"/>
      <c r="E31" s="23" t="s">
        <v>1</v>
      </c>
      <c r="F31" s="65" t="str">
        <f t="shared" si="2"/>
        <v/>
      </c>
      <c r="G31" s="55"/>
      <c r="H31" s="71" t="str">
        <f t="shared" si="3"/>
        <v/>
      </c>
      <c r="I31" s="237"/>
      <c r="J31" s="203" t="str">
        <f t="shared" si="4"/>
        <v/>
      </c>
      <c r="K31" s="242"/>
      <c r="L31" s="248"/>
      <c r="M31" s="204" t="str">
        <f t="shared" si="1"/>
        <v/>
      </c>
      <c r="N31" s="255"/>
      <c r="O31" s="256"/>
      <c r="P31" s="205"/>
      <c r="Q31" s="199" t="str">
        <f t="shared" si="5"/>
        <v/>
      </c>
      <c r="R31" s="200" t="str">
        <f t="shared" si="6"/>
        <v/>
      </c>
      <c r="U31" s="208">
        <v>22</v>
      </c>
      <c r="V31" s="183" t="s">
        <v>236</v>
      </c>
      <c r="X31" s="195">
        <v>18</v>
      </c>
      <c r="Y31" s="195" t="s">
        <v>27</v>
      </c>
      <c r="Z31" s="195" t="s">
        <v>60</v>
      </c>
      <c r="AA31" s="195" t="s">
        <v>63</v>
      </c>
      <c r="AB31" s="193"/>
    </row>
    <row r="32" spans="2:28" ht="18.649999999999999" customHeight="1">
      <c r="B32" s="22">
        <v>19</v>
      </c>
      <c r="C32" s="226"/>
      <c r="D32" s="227"/>
      <c r="E32" s="23" t="s">
        <v>1</v>
      </c>
      <c r="F32" s="65" t="str">
        <f t="shared" si="2"/>
        <v/>
      </c>
      <c r="G32" s="55"/>
      <c r="H32" s="71" t="str">
        <f t="shared" si="3"/>
        <v/>
      </c>
      <c r="I32" s="237"/>
      <c r="J32" s="203" t="str">
        <f t="shared" si="4"/>
        <v/>
      </c>
      <c r="K32" s="242"/>
      <c r="L32" s="248"/>
      <c r="M32" s="204" t="str">
        <f t="shared" si="1"/>
        <v/>
      </c>
      <c r="N32" s="255"/>
      <c r="O32" s="256"/>
      <c r="P32" s="205"/>
      <c r="Q32" s="199" t="str">
        <f t="shared" si="5"/>
        <v/>
      </c>
      <c r="R32" s="200" t="str">
        <f t="shared" si="6"/>
        <v/>
      </c>
      <c r="U32" s="208">
        <v>30</v>
      </c>
      <c r="V32" s="183" t="s">
        <v>237</v>
      </c>
      <c r="X32" s="195">
        <v>19</v>
      </c>
      <c r="Y32" s="195" t="s">
        <v>28</v>
      </c>
      <c r="Z32" s="195" t="s">
        <v>60</v>
      </c>
      <c r="AA32" s="195" t="s">
        <v>63</v>
      </c>
      <c r="AB32" s="193"/>
    </row>
    <row r="33" spans="2:28" ht="18.649999999999999" customHeight="1" thickBot="1">
      <c r="B33" s="29">
        <v>20</v>
      </c>
      <c r="C33" s="228"/>
      <c r="D33" s="229"/>
      <c r="E33" s="30" t="s">
        <v>1</v>
      </c>
      <c r="F33" s="66" t="str">
        <f t="shared" si="2"/>
        <v/>
      </c>
      <c r="G33" s="56"/>
      <c r="H33" s="72" t="str">
        <f t="shared" si="3"/>
        <v/>
      </c>
      <c r="I33" s="238"/>
      <c r="J33" s="209" t="str">
        <f t="shared" si="4"/>
        <v/>
      </c>
      <c r="K33" s="243"/>
      <c r="L33" s="249"/>
      <c r="M33" s="210" t="str">
        <f t="shared" si="1"/>
        <v/>
      </c>
      <c r="N33" s="257"/>
      <c r="O33" s="258"/>
      <c r="P33" s="211"/>
      <c r="Q33" s="199" t="str">
        <f t="shared" si="5"/>
        <v/>
      </c>
      <c r="R33" s="200" t="str">
        <f t="shared" si="6"/>
        <v/>
      </c>
      <c r="U33" s="208">
        <v>31</v>
      </c>
      <c r="V33" s="183" t="s">
        <v>244</v>
      </c>
      <c r="X33" s="195">
        <v>20</v>
      </c>
      <c r="Y33" s="195" t="s">
        <v>29</v>
      </c>
      <c r="Z33" s="195" t="s">
        <v>60</v>
      </c>
      <c r="AA33" s="195" t="s">
        <v>63</v>
      </c>
      <c r="AB33" s="193"/>
    </row>
    <row r="34" spans="2:28" ht="18.649999999999999" customHeight="1">
      <c r="B34" s="15">
        <v>21</v>
      </c>
      <c r="C34" s="224"/>
      <c r="D34" s="225"/>
      <c r="E34" s="16" t="s">
        <v>1</v>
      </c>
      <c r="F34" s="64" t="str">
        <f t="shared" si="2"/>
        <v/>
      </c>
      <c r="G34" s="54"/>
      <c r="H34" s="73" t="str">
        <f t="shared" si="3"/>
        <v/>
      </c>
      <c r="I34" s="239"/>
      <c r="J34" s="212" t="str">
        <f t="shared" si="4"/>
        <v/>
      </c>
      <c r="K34" s="244"/>
      <c r="L34" s="250"/>
      <c r="M34" s="213" t="str">
        <f t="shared" si="1"/>
        <v/>
      </c>
      <c r="N34" s="259"/>
      <c r="O34" s="260"/>
      <c r="P34" s="214"/>
      <c r="Q34" s="199" t="str">
        <f t="shared" si="5"/>
        <v/>
      </c>
      <c r="R34" s="200" t="str">
        <f t="shared" si="6"/>
        <v/>
      </c>
      <c r="U34" s="208">
        <v>32</v>
      </c>
      <c r="V34" s="183" t="s">
        <v>242</v>
      </c>
      <c r="X34" s="195">
        <v>21</v>
      </c>
      <c r="Y34" s="195" t="s">
        <v>30</v>
      </c>
      <c r="Z34" s="195" t="s">
        <v>60</v>
      </c>
      <c r="AA34" s="195" t="s">
        <v>63</v>
      </c>
      <c r="AB34" s="193"/>
    </row>
    <row r="35" spans="2:28" ht="18.649999999999999" customHeight="1">
      <c r="B35" s="22">
        <v>22</v>
      </c>
      <c r="C35" s="226"/>
      <c r="D35" s="227"/>
      <c r="E35" s="23" t="s">
        <v>1</v>
      </c>
      <c r="F35" s="65" t="str">
        <f t="shared" si="2"/>
        <v/>
      </c>
      <c r="G35" s="55"/>
      <c r="H35" s="71" t="str">
        <f t="shared" si="3"/>
        <v/>
      </c>
      <c r="I35" s="237"/>
      <c r="J35" s="203" t="str">
        <f t="shared" si="4"/>
        <v/>
      </c>
      <c r="K35" s="242"/>
      <c r="L35" s="248"/>
      <c r="M35" s="204" t="str">
        <f t="shared" si="1"/>
        <v/>
      </c>
      <c r="N35" s="255"/>
      <c r="O35" s="256"/>
      <c r="P35" s="205"/>
      <c r="Q35" s="199" t="str">
        <f t="shared" si="5"/>
        <v/>
      </c>
      <c r="R35" s="200" t="str">
        <f t="shared" si="6"/>
        <v/>
      </c>
      <c r="U35" s="208">
        <v>33</v>
      </c>
      <c r="V35" s="183" t="s">
        <v>243</v>
      </c>
      <c r="X35" s="195">
        <v>22</v>
      </c>
      <c r="Y35" s="195" t="s">
        <v>31</v>
      </c>
      <c r="Z35" s="195" t="s">
        <v>60</v>
      </c>
      <c r="AA35" s="195" t="s">
        <v>63</v>
      </c>
      <c r="AB35" s="193"/>
    </row>
    <row r="36" spans="2:28" ht="18.649999999999999" customHeight="1">
      <c r="B36" s="22">
        <v>23</v>
      </c>
      <c r="C36" s="226"/>
      <c r="D36" s="227"/>
      <c r="E36" s="23" t="s">
        <v>1</v>
      </c>
      <c r="F36" s="65" t="str">
        <f t="shared" si="2"/>
        <v/>
      </c>
      <c r="G36" s="55"/>
      <c r="H36" s="71" t="str">
        <f t="shared" si="3"/>
        <v/>
      </c>
      <c r="I36" s="237"/>
      <c r="J36" s="203" t="str">
        <f t="shared" si="4"/>
        <v/>
      </c>
      <c r="K36" s="242"/>
      <c r="L36" s="248"/>
      <c r="M36" s="204" t="str">
        <f t="shared" si="1"/>
        <v/>
      </c>
      <c r="N36" s="255"/>
      <c r="O36" s="256"/>
      <c r="P36" s="205"/>
      <c r="Q36" s="199" t="str">
        <f t="shared" si="5"/>
        <v/>
      </c>
      <c r="R36" s="200" t="str">
        <f t="shared" si="6"/>
        <v/>
      </c>
      <c r="U36" s="208">
        <v>41</v>
      </c>
      <c r="V36" s="183" t="s">
        <v>245</v>
      </c>
      <c r="X36" s="195">
        <v>23</v>
      </c>
      <c r="Y36" s="195" t="s">
        <v>32</v>
      </c>
      <c r="Z36" s="195" t="s">
        <v>60</v>
      </c>
      <c r="AA36" s="195" t="s">
        <v>63</v>
      </c>
      <c r="AB36" s="193"/>
    </row>
    <row r="37" spans="2:28" ht="18.649999999999999" customHeight="1">
      <c r="B37" s="22">
        <v>24</v>
      </c>
      <c r="C37" s="226"/>
      <c r="D37" s="227"/>
      <c r="E37" s="23" t="s">
        <v>1</v>
      </c>
      <c r="F37" s="65" t="str">
        <f t="shared" si="2"/>
        <v/>
      </c>
      <c r="G37" s="55"/>
      <c r="H37" s="71" t="str">
        <f t="shared" si="3"/>
        <v/>
      </c>
      <c r="I37" s="237"/>
      <c r="J37" s="203" t="str">
        <f t="shared" si="4"/>
        <v/>
      </c>
      <c r="K37" s="242"/>
      <c r="L37" s="248"/>
      <c r="M37" s="204" t="str">
        <f t="shared" si="1"/>
        <v/>
      </c>
      <c r="N37" s="255"/>
      <c r="O37" s="256"/>
      <c r="P37" s="205"/>
      <c r="Q37" s="199" t="str">
        <f t="shared" si="5"/>
        <v/>
      </c>
      <c r="R37" s="200" t="str">
        <f t="shared" si="6"/>
        <v/>
      </c>
      <c r="U37" s="208">
        <v>43</v>
      </c>
      <c r="V37" s="183" t="s">
        <v>246</v>
      </c>
      <c r="X37" s="195">
        <v>24</v>
      </c>
      <c r="Y37" s="195" t="s">
        <v>33</v>
      </c>
      <c r="Z37" s="195" t="s">
        <v>60</v>
      </c>
      <c r="AA37" s="195" t="s">
        <v>63</v>
      </c>
      <c r="AB37" s="193"/>
    </row>
    <row r="38" spans="2:28" ht="18.649999999999999" customHeight="1">
      <c r="B38" s="22">
        <v>25</v>
      </c>
      <c r="C38" s="226"/>
      <c r="D38" s="227"/>
      <c r="E38" s="23" t="s">
        <v>1</v>
      </c>
      <c r="F38" s="65" t="str">
        <f t="shared" si="2"/>
        <v/>
      </c>
      <c r="G38" s="55"/>
      <c r="H38" s="71" t="str">
        <f t="shared" si="3"/>
        <v/>
      </c>
      <c r="I38" s="237"/>
      <c r="J38" s="203" t="str">
        <f t="shared" si="4"/>
        <v/>
      </c>
      <c r="K38" s="242"/>
      <c r="L38" s="248"/>
      <c r="M38" s="204" t="str">
        <f t="shared" si="1"/>
        <v/>
      </c>
      <c r="N38" s="255"/>
      <c r="O38" s="256"/>
      <c r="P38" s="205"/>
      <c r="Q38" s="199" t="str">
        <f t="shared" si="5"/>
        <v/>
      </c>
      <c r="R38" s="200" t="str">
        <f t="shared" si="6"/>
        <v/>
      </c>
      <c r="U38" s="208">
        <v>50</v>
      </c>
      <c r="V38" s="183" t="s">
        <v>238</v>
      </c>
      <c r="X38" s="195">
        <v>25</v>
      </c>
      <c r="Y38" s="195" t="s">
        <v>34</v>
      </c>
      <c r="Z38" s="195" t="s">
        <v>60</v>
      </c>
      <c r="AA38" s="195" t="s">
        <v>63</v>
      </c>
      <c r="AB38" s="193"/>
    </row>
    <row r="39" spans="2:28" ht="18.649999999999999" customHeight="1">
      <c r="B39" s="22">
        <v>26</v>
      </c>
      <c r="C39" s="226"/>
      <c r="D39" s="227"/>
      <c r="E39" s="23" t="s">
        <v>1</v>
      </c>
      <c r="F39" s="65" t="str">
        <f t="shared" si="2"/>
        <v/>
      </c>
      <c r="G39" s="55"/>
      <c r="H39" s="71" t="str">
        <f t="shared" si="3"/>
        <v/>
      </c>
      <c r="I39" s="237"/>
      <c r="J39" s="203" t="str">
        <f t="shared" si="4"/>
        <v/>
      </c>
      <c r="K39" s="242"/>
      <c r="L39" s="248"/>
      <c r="M39" s="204" t="str">
        <f t="shared" si="1"/>
        <v/>
      </c>
      <c r="N39" s="255"/>
      <c r="O39" s="256"/>
      <c r="P39" s="205"/>
      <c r="Q39" s="199" t="str">
        <f t="shared" si="5"/>
        <v/>
      </c>
      <c r="R39" s="200" t="str">
        <f t="shared" si="6"/>
        <v/>
      </c>
      <c r="U39" s="208">
        <v>60</v>
      </c>
      <c r="V39" s="183" t="s">
        <v>239</v>
      </c>
      <c r="X39" s="195">
        <v>26</v>
      </c>
      <c r="Y39" s="195" t="s">
        <v>35</v>
      </c>
      <c r="Z39" s="195" t="s">
        <v>60</v>
      </c>
      <c r="AA39" s="195" t="s">
        <v>63</v>
      </c>
      <c r="AB39" s="193"/>
    </row>
    <row r="40" spans="2:28" ht="18.649999999999999" customHeight="1">
      <c r="B40" s="22">
        <v>27</v>
      </c>
      <c r="C40" s="226"/>
      <c r="D40" s="227"/>
      <c r="E40" s="23" t="s">
        <v>1</v>
      </c>
      <c r="F40" s="65" t="str">
        <f t="shared" si="2"/>
        <v/>
      </c>
      <c r="G40" s="55"/>
      <c r="H40" s="71" t="str">
        <f t="shared" si="3"/>
        <v/>
      </c>
      <c r="I40" s="237"/>
      <c r="J40" s="203" t="str">
        <f t="shared" si="4"/>
        <v/>
      </c>
      <c r="K40" s="242"/>
      <c r="L40" s="248"/>
      <c r="M40" s="204" t="str">
        <f t="shared" si="1"/>
        <v/>
      </c>
      <c r="N40" s="255"/>
      <c r="O40" s="256"/>
      <c r="P40" s="205"/>
      <c r="Q40" s="199" t="str">
        <f t="shared" si="5"/>
        <v/>
      </c>
      <c r="R40" s="200" t="str">
        <f t="shared" si="6"/>
        <v/>
      </c>
      <c r="U40" s="208">
        <v>62</v>
      </c>
      <c r="V40" s="183" t="s">
        <v>240</v>
      </c>
      <c r="X40" s="195">
        <v>27</v>
      </c>
      <c r="Y40" s="195" t="s">
        <v>36</v>
      </c>
      <c r="Z40" s="195" t="s">
        <v>60</v>
      </c>
      <c r="AA40" s="195" t="s">
        <v>63</v>
      </c>
      <c r="AB40" s="193"/>
    </row>
    <row r="41" spans="2:28" ht="18.649999999999999" customHeight="1">
      <c r="B41" s="22">
        <v>28</v>
      </c>
      <c r="C41" s="226"/>
      <c r="D41" s="227"/>
      <c r="E41" s="23" t="s">
        <v>1</v>
      </c>
      <c r="F41" s="65" t="str">
        <f t="shared" si="2"/>
        <v/>
      </c>
      <c r="G41" s="55"/>
      <c r="H41" s="71" t="str">
        <f t="shared" si="3"/>
        <v/>
      </c>
      <c r="I41" s="237"/>
      <c r="J41" s="203" t="str">
        <f t="shared" si="4"/>
        <v/>
      </c>
      <c r="K41" s="242"/>
      <c r="L41" s="248"/>
      <c r="M41" s="204" t="str">
        <f t="shared" si="1"/>
        <v/>
      </c>
      <c r="N41" s="255"/>
      <c r="O41" s="256"/>
      <c r="P41" s="205"/>
      <c r="Q41" s="199" t="str">
        <f t="shared" si="5"/>
        <v/>
      </c>
      <c r="R41" s="200" t="str">
        <f t="shared" si="6"/>
        <v/>
      </c>
      <c r="U41" s="208">
        <v>70</v>
      </c>
      <c r="V41" s="183" t="s">
        <v>241</v>
      </c>
      <c r="X41" s="195">
        <v>28</v>
      </c>
      <c r="Y41" s="195" t="s">
        <v>37</v>
      </c>
      <c r="Z41" s="195" t="s">
        <v>60</v>
      </c>
      <c r="AA41" s="195" t="s">
        <v>63</v>
      </c>
      <c r="AB41" s="193"/>
    </row>
    <row r="42" spans="2:28" ht="18.649999999999999" customHeight="1">
      <c r="B42" s="22">
        <v>29</v>
      </c>
      <c r="C42" s="226"/>
      <c r="D42" s="227"/>
      <c r="E42" s="23" t="s">
        <v>1</v>
      </c>
      <c r="F42" s="65" t="str">
        <f t="shared" si="2"/>
        <v/>
      </c>
      <c r="G42" s="55"/>
      <c r="H42" s="71" t="str">
        <f t="shared" si="3"/>
        <v/>
      </c>
      <c r="I42" s="237"/>
      <c r="J42" s="203" t="str">
        <f t="shared" si="4"/>
        <v/>
      </c>
      <c r="K42" s="242"/>
      <c r="L42" s="248"/>
      <c r="M42" s="204" t="str">
        <f t="shared" si="1"/>
        <v/>
      </c>
      <c r="N42" s="255"/>
      <c r="O42" s="256"/>
      <c r="P42" s="205"/>
      <c r="Q42" s="199" t="str">
        <f t="shared" si="5"/>
        <v/>
      </c>
      <c r="R42" s="200" t="str">
        <f t="shared" si="6"/>
        <v/>
      </c>
      <c r="X42" s="195">
        <v>29</v>
      </c>
      <c r="Y42" s="195" t="s">
        <v>38</v>
      </c>
      <c r="Z42" s="195" t="s">
        <v>60</v>
      </c>
      <c r="AA42" s="195" t="s">
        <v>63</v>
      </c>
      <c r="AB42" s="193"/>
    </row>
    <row r="43" spans="2:28" ht="18.649999999999999" customHeight="1">
      <c r="B43" s="22">
        <v>30</v>
      </c>
      <c r="C43" s="226"/>
      <c r="D43" s="227"/>
      <c r="E43" s="23" t="s">
        <v>1</v>
      </c>
      <c r="F43" s="65" t="str">
        <f t="shared" si="2"/>
        <v/>
      </c>
      <c r="G43" s="55"/>
      <c r="H43" s="71" t="str">
        <f t="shared" si="3"/>
        <v/>
      </c>
      <c r="I43" s="237"/>
      <c r="J43" s="203" t="str">
        <f t="shared" si="4"/>
        <v/>
      </c>
      <c r="K43" s="242"/>
      <c r="L43" s="248"/>
      <c r="M43" s="204" t="str">
        <f t="shared" si="1"/>
        <v/>
      </c>
      <c r="N43" s="255"/>
      <c r="O43" s="256"/>
      <c r="P43" s="205"/>
      <c r="Q43" s="199" t="str">
        <f t="shared" si="5"/>
        <v/>
      </c>
      <c r="R43" s="200" t="str">
        <f t="shared" si="6"/>
        <v/>
      </c>
      <c r="X43" s="195">
        <v>30</v>
      </c>
      <c r="Y43" s="195" t="s">
        <v>39</v>
      </c>
      <c r="Z43" s="195" t="s">
        <v>59</v>
      </c>
      <c r="AA43" s="195" t="s">
        <v>63</v>
      </c>
      <c r="AB43" s="193"/>
    </row>
    <row r="44" spans="2:28" ht="18.649999999999999" customHeight="1">
      <c r="B44" s="22">
        <v>31</v>
      </c>
      <c r="C44" s="226"/>
      <c r="D44" s="227"/>
      <c r="E44" s="23" t="s">
        <v>1</v>
      </c>
      <c r="F44" s="65" t="str">
        <f t="shared" si="2"/>
        <v/>
      </c>
      <c r="G44" s="55"/>
      <c r="H44" s="71" t="str">
        <f t="shared" si="3"/>
        <v/>
      </c>
      <c r="I44" s="237"/>
      <c r="J44" s="203" t="str">
        <f t="shared" si="4"/>
        <v/>
      </c>
      <c r="K44" s="242"/>
      <c r="L44" s="248"/>
      <c r="M44" s="204" t="str">
        <f t="shared" si="1"/>
        <v/>
      </c>
      <c r="N44" s="255"/>
      <c r="O44" s="256"/>
      <c r="P44" s="205"/>
      <c r="Q44" s="199" t="str">
        <f t="shared" si="5"/>
        <v/>
      </c>
      <c r="R44" s="200" t="str">
        <f t="shared" si="6"/>
        <v/>
      </c>
      <c r="X44" s="195">
        <v>31</v>
      </c>
      <c r="Y44" s="195" t="s">
        <v>85</v>
      </c>
      <c r="Z44" s="195" t="s">
        <v>70</v>
      </c>
      <c r="AA44" s="195" t="s">
        <v>64</v>
      </c>
      <c r="AB44" s="193"/>
    </row>
    <row r="45" spans="2:28" ht="18.649999999999999" customHeight="1">
      <c r="B45" s="22">
        <v>32</v>
      </c>
      <c r="C45" s="226"/>
      <c r="D45" s="227"/>
      <c r="E45" s="23" t="s">
        <v>1</v>
      </c>
      <c r="F45" s="65" t="str">
        <f t="shared" si="2"/>
        <v/>
      </c>
      <c r="G45" s="55"/>
      <c r="H45" s="71" t="str">
        <f t="shared" si="3"/>
        <v/>
      </c>
      <c r="I45" s="237"/>
      <c r="J45" s="203" t="str">
        <f t="shared" si="4"/>
        <v/>
      </c>
      <c r="K45" s="242"/>
      <c r="L45" s="248"/>
      <c r="M45" s="204" t="str">
        <f t="shared" si="1"/>
        <v/>
      </c>
      <c r="N45" s="255"/>
      <c r="O45" s="256"/>
      <c r="P45" s="205"/>
      <c r="Q45" s="199" t="str">
        <f t="shared" si="5"/>
        <v/>
      </c>
      <c r="R45" s="200" t="str">
        <f t="shared" si="6"/>
        <v/>
      </c>
      <c r="X45" s="195">
        <v>32</v>
      </c>
      <c r="Y45" s="195" t="s">
        <v>40</v>
      </c>
      <c r="Z45" s="195"/>
      <c r="AA45" s="195" t="s">
        <v>63</v>
      </c>
      <c r="AB45" s="193"/>
    </row>
    <row r="46" spans="2:28" ht="18.649999999999999" customHeight="1">
      <c r="B46" s="22">
        <v>33</v>
      </c>
      <c r="C46" s="226"/>
      <c r="D46" s="227"/>
      <c r="E46" s="23" t="s">
        <v>1</v>
      </c>
      <c r="F46" s="65" t="str">
        <f t="shared" si="2"/>
        <v/>
      </c>
      <c r="G46" s="55"/>
      <c r="H46" s="71" t="str">
        <f t="shared" si="3"/>
        <v/>
      </c>
      <c r="I46" s="237"/>
      <c r="J46" s="203" t="str">
        <f t="shared" si="4"/>
        <v/>
      </c>
      <c r="K46" s="242"/>
      <c r="L46" s="248"/>
      <c r="M46" s="204" t="str">
        <f t="shared" ref="M46:M73" si="7">IFERROR(VLOOKUP(N46,$T$21:$U$26,2,0),"")</f>
        <v/>
      </c>
      <c r="N46" s="255"/>
      <c r="O46" s="256"/>
      <c r="P46" s="205"/>
      <c r="Q46" s="199" t="str">
        <f t="shared" si="5"/>
        <v/>
      </c>
      <c r="R46" s="200" t="str">
        <f t="shared" si="6"/>
        <v/>
      </c>
      <c r="X46" s="195">
        <v>33</v>
      </c>
      <c r="Y46" s="195" t="s">
        <v>41</v>
      </c>
      <c r="Z46" s="195"/>
      <c r="AA46" s="195" t="s">
        <v>63</v>
      </c>
      <c r="AB46" s="193"/>
    </row>
    <row r="47" spans="2:28" ht="18.649999999999999" customHeight="1">
      <c r="B47" s="22">
        <v>34</v>
      </c>
      <c r="C47" s="226"/>
      <c r="D47" s="227"/>
      <c r="E47" s="23" t="s">
        <v>1</v>
      </c>
      <c r="F47" s="65" t="str">
        <f t="shared" si="2"/>
        <v/>
      </c>
      <c r="G47" s="55"/>
      <c r="H47" s="71" t="str">
        <f t="shared" si="3"/>
        <v/>
      </c>
      <c r="I47" s="237"/>
      <c r="J47" s="203" t="str">
        <f t="shared" si="4"/>
        <v/>
      </c>
      <c r="K47" s="242"/>
      <c r="L47" s="248"/>
      <c r="M47" s="204" t="str">
        <f t="shared" si="7"/>
        <v/>
      </c>
      <c r="N47" s="255"/>
      <c r="O47" s="256"/>
      <c r="P47" s="205"/>
      <c r="Q47" s="199" t="str">
        <f t="shared" si="5"/>
        <v/>
      </c>
      <c r="R47" s="200" t="str">
        <f t="shared" si="6"/>
        <v/>
      </c>
      <c r="X47" s="195">
        <v>34</v>
      </c>
      <c r="Y47" s="195" t="s">
        <v>42</v>
      </c>
      <c r="Z47" s="195"/>
      <c r="AA47" s="195" t="s">
        <v>63</v>
      </c>
      <c r="AB47" s="193"/>
    </row>
    <row r="48" spans="2:28" ht="18.649999999999999" customHeight="1">
      <c r="B48" s="22">
        <v>35</v>
      </c>
      <c r="C48" s="226"/>
      <c r="D48" s="227"/>
      <c r="E48" s="23" t="s">
        <v>1</v>
      </c>
      <c r="F48" s="65" t="str">
        <f t="shared" si="2"/>
        <v/>
      </c>
      <c r="G48" s="55"/>
      <c r="H48" s="71" t="str">
        <f t="shared" si="3"/>
        <v/>
      </c>
      <c r="I48" s="237"/>
      <c r="J48" s="203" t="str">
        <f t="shared" si="4"/>
        <v/>
      </c>
      <c r="K48" s="242"/>
      <c r="L48" s="248"/>
      <c r="M48" s="204" t="str">
        <f t="shared" si="7"/>
        <v/>
      </c>
      <c r="N48" s="255"/>
      <c r="O48" s="256"/>
      <c r="P48" s="205"/>
      <c r="Q48" s="199" t="str">
        <f t="shared" si="5"/>
        <v/>
      </c>
      <c r="R48" s="200" t="str">
        <f t="shared" si="6"/>
        <v/>
      </c>
      <c r="X48" s="195">
        <v>35</v>
      </c>
      <c r="Y48" s="195" t="s">
        <v>43</v>
      </c>
      <c r="Z48" s="195"/>
      <c r="AA48" s="195" t="s">
        <v>63</v>
      </c>
      <c r="AB48" s="193"/>
    </row>
    <row r="49" spans="2:28" ht="18.649999999999999" customHeight="1">
      <c r="B49" s="22">
        <v>36</v>
      </c>
      <c r="C49" s="226"/>
      <c r="D49" s="227"/>
      <c r="E49" s="23" t="s">
        <v>1</v>
      </c>
      <c r="F49" s="65" t="str">
        <f t="shared" si="2"/>
        <v/>
      </c>
      <c r="G49" s="55"/>
      <c r="H49" s="71" t="str">
        <f t="shared" si="3"/>
        <v/>
      </c>
      <c r="I49" s="237"/>
      <c r="J49" s="203" t="str">
        <f t="shared" si="4"/>
        <v/>
      </c>
      <c r="K49" s="242"/>
      <c r="L49" s="248"/>
      <c r="M49" s="204" t="str">
        <f t="shared" si="7"/>
        <v/>
      </c>
      <c r="N49" s="255"/>
      <c r="O49" s="256"/>
      <c r="P49" s="205"/>
      <c r="Q49" s="199" t="str">
        <f t="shared" si="5"/>
        <v/>
      </c>
      <c r="R49" s="200" t="str">
        <f t="shared" si="6"/>
        <v/>
      </c>
      <c r="X49" s="195">
        <v>36</v>
      </c>
      <c r="Y49" s="195" t="s">
        <v>44</v>
      </c>
      <c r="Z49" s="195"/>
      <c r="AA49" s="195" t="s">
        <v>63</v>
      </c>
      <c r="AB49" s="193"/>
    </row>
    <row r="50" spans="2:28" ht="18.649999999999999" customHeight="1">
      <c r="B50" s="22">
        <v>37</v>
      </c>
      <c r="C50" s="226"/>
      <c r="D50" s="227"/>
      <c r="E50" s="23" t="s">
        <v>1</v>
      </c>
      <c r="F50" s="65" t="str">
        <f t="shared" si="2"/>
        <v/>
      </c>
      <c r="G50" s="55"/>
      <c r="H50" s="71" t="str">
        <f t="shared" si="3"/>
        <v/>
      </c>
      <c r="I50" s="237"/>
      <c r="J50" s="203" t="str">
        <f t="shared" si="4"/>
        <v/>
      </c>
      <c r="K50" s="242"/>
      <c r="L50" s="248"/>
      <c r="M50" s="204" t="str">
        <f t="shared" si="7"/>
        <v/>
      </c>
      <c r="N50" s="255"/>
      <c r="O50" s="256"/>
      <c r="P50" s="205"/>
      <c r="Q50" s="199" t="str">
        <f t="shared" si="5"/>
        <v/>
      </c>
      <c r="R50" s="200" t="str">
        <f t="shared" si="6"/>
        <v/>
      </c>
      <c r="X50" s="195">
        <v>37</v>
      </c>
      <c r="Y50" s="195" t="s">
        <v>86</v>
      </c>
      <c r="Z50" s="195"/>
      <c r="AA50" s="195" t="s">
        <v>63</v>
      </c>
      <c r="AB50" s="193"/>
    </row>
    <row r="51" spans="2:28" ht="18.649999999999999" customHeight="1">
      <c r="B51" s="22">
        <v>38</v>
      </c>
      <c r="C51" s="226"/>
      <c r="D51" s="227"/>
      <c r="E51" s="23" t="s">
        <v>1</v>
      </c>
      <c r="F51" s="65" t="str">
        <f t="shared" si="2"/>
        <v/>
      </c>
      <c r="G51" s="55"/>
      <c r="H51" s="71" t="str">
        <f t="shared" si="3"/>
        <v/>
      </c>
      <c r="I51" s="237"/>
      <c r="J51" s="203" t="str">
        <f t="shared" si="4"/>
        <v/>
      </c>
      <c r="K51" s="242"/>
      <c r="L51" s="248"/>
      <c r="M51" s="204" t="str">
        <f t="shared" si="7"/>
        <v/>
      </c>
      <c r="N51" s="255"/>
      <c r="O51" s="256"/>
      <c r="P51" s="205"/>
      <c r="Q51" s="199" t="str">
        <f t="shared" si="5"/>
        <v/>
      </c>
      <c r="R51" s="200" t="str">
        <f t="shared" si="6"/>
        <v/>
      </c>
      <c r="X51" s="195">
        <v>38</v>
      </c>
      <c r="Y51" s="195" t="s">
        <v>45</v>
      </c>
      <c r="Z51" s="195"/>
      <c r="AA51" s="195" t="s">
        <v>63</v>
      </c>
      <c r="AB51" s="193"/>
    </row>
    <row r="52" spans="2:28" ht="18.649999999999999" customHeight="1">
      <c r="B52" s="22">
        <v>39</v>
      </c>
      <c r="C52" s="226"/>
      <c r="D52" s="227"/>
      <c r="E52" s="23" t="s">
        <v>1</v>
      </c>
      <c r="F52" s="65" t="str">
        <f t="shared" si="2"/>
        <v/>
      </c>
      <c r="G52" s="55"/>
      <c r="H52" s="71" t="str">
        <f t="shared" si="3"/>
        <v/>
      </c>
      <c r="I52" s="237"/>
      <c r="J52" s="203" t="str">
        <f t="shared" si="4"/>
        <v/>
      </c>
      <c r="K52" s="242"/>
      <c r="L52" s="248"/>
      <c r="M52" s="204" t="str">
        <f t="shared" si="7"/>
        <v/>
      </c>
      <c r="N52" s="255"/>
      <c r="O52" s="256"/>
      <c r="P52" s="205"/>
      <c r="Q52" s="199" t="str">
        <f t="shared" si="5"/>
        <v/>
      </c>
      <c r="R52" s="200" t="str">
        <f t="shared" si="6"/>
        <v/>
      </c>
      <c r="X52" s="195">
        <v>39</v>
      </c>
      <c r="Y52" s="195" t="s">
        <v>46</v>
      </c>
      <c r="Z52" s="195"/>
      <c r="AA52" s="195" t="s">
        <v>63</v>
      </c>
      <c r="AB52" s="193"/>
    </row>
    <row r="53" spans="2:28" ht="18.649999999999999" customHeight="1" thickBot="1">
      <c r="B53" s="29">
        <v>40</v>
      </c>
      <c r="C53" s="228"/>
      <c r="D53" s="229"/>
      <c r="E53" s="30" t="s">
        <v>1</v>
      </c>
      <c r="F53" s="66" t="str">
        <f t="shared" si="2"/>
        <v/>
      </c>
      <c r="G53" s="56"/>
      <c r="H53" s="74" t="str">
        <f t="shared" si="3"/>
        <v/>
      </c>
      <c r="I53" s="240"/>
      <c r="J53" s="215" t="str">
        <f t="shared" si="4"/>
        <v/>
      </c>
      <c r="K53" s="245"/>
      <c r="L53" s="251"/>
      <c r="M53" s="216" t="str">
        <f t="shared" si="7"/>
        <v/>
      </c>
      <c r="N53" s="261"/>
      <c r="O53" s="262"/>
      <c r="P53" s="217"/>
      <c r="Q53" s="199" t="str">
        <f t="shared" si="5"/>
        <v/>
      </c>
      <c r="R53" s="200" t="str">
        <f t="shared" si="6"/>
        <v/>
      </c>
      <c r="X53" s="195">
        <v>40</v>
      </c>
      <c r="Y53" s="195" t="s">
        <v>47</v>
      </c>
      <c r="Z53" s="195"/>
      <c r="AA53" s="195" t="s">
        <v>63</v>
      </c>
      <c r="AB53" s="193"/>
    </row>
    <row r="54" spans="2:28" ht="18.649999999999999" customHeight="1">
      <c r="B54" s="15">
        <v>41</v>
      </c>
      <c r="C54" s="224"/>
      <c r="D54" s="230"/>
      <c r="E54" s="16" t="s">
        <v>1</v>
      </c>
      <c r="F54" s="67" t="str">
        <f t="shared" si="2"/>
        <v/>
      </c>
      <c r="G54" s="54"/>
      <c r="H54" s="75" t="str">
        <f t="shared" si="3"/>
        <v/>
      </c>
      <c r="I54" s="236"/>
      <c r="J54" s="196" t="str">
        <f t="shared" si="4"/>
        <v/>
      </c>
      <c r="K54" s="241"/>
      <c r="L54" s="252"/>
      <c r="M54" s="218" t="str">
        <f t="shared" si="7"/>
        <v/>
      </c>
      <c r="N54" s="263"/>
      <c r="O54" s="254"/>
      <c r="P54" s="198"/>
      <c r="Q54" s="199" t="str">
        <f t="shared" si="5"/>
        <v/>
      </c>
      <c r="R54" s="200" t="str">
        <f t="shared" si="6"/>
        <v/>
      </c>
      <c r="X54" s="195">
        <v>41</v>
      </c>
      <c r="Y54" s="195" t="s">
        <v>48</v>
      </c>
      <c r="Z54" s="195"/>
      <c r="AA54" s="195" t="s">
        <v>63</v>
      </c>
      <c r="AB54" s="193"/>
    </row>
    <row r="55" spans="2:28" ht="18.649999999999999" customHeight="1">
      <c r="B55" s="22">
        <v>42</v>
      </c>
      <c r="C55" s="226"/>
      <c r="D55" s="231"/>
      <c r="E55" s="23" t="s">
        <v>1</v>
      </c>
      <c r="F55" s="68" t="str">
        <f t="shared" si="2"/>
        <v/>
      </c>
      <c r="G55" s="55"/>
      <c r="H55" s="76" t="str">
        <f t="shared" si="3"/>
        <v/>
      </c>
      <c r="I55" s="237"/>
      <c r="J55" s="203" t="str">
        <f t="shared" si="4"/>
        <v/>
      </c>
      <c r="K55" s="242"/>
      <c r="L55" s="248"/>
      <c r="M55" s="204" t="str">
        <f t="shared" si="7"/>
        <v/>
      </c>
      <c r="N55" s="255"/>
      <c r="O55" s="256"/>
      <c r="P55" s="205"/>
      <c r="Q55" s="199" t="str">
        <f t="shared" si="5"/>
        <v/>
      </c>
      <c r="R55" s="200" t="str">
        <f t="shared" si="6"/>
        <v/>
      </c>
      <c r="X55" s="195">
        <v>42</v>
      </c>
      <c r="Y55" s="195" t="s">
        <v>49</v>
      </c>
      <c r="Z55" s="195"/>
      <c r="AA55" s="195" t="s">
        <v>63</v>
      </c>
      <c r="AB55" s="193"/>
    </row>
    <row r="56" spans="2:28" ht="18.649999999999999" customHeight="1">
      <c r="B56" s="22">
        <v>43</v>
      </c>
      <c r="C56" s="226"/>
      <c r="D56" s="231"/>
      <c r="E56" s="23" t="s">
        <v>1</v>
      </c>
      <c r="F56" s="68" t="str">
        <f t="shared" si="2"/>
        <v/>
      </c>
      <c r="G56" s="55"/>
      <c r="H56" s="76" t="str">
        <f t="shared" si="3"/>
        <v/>
      </c>
      <c r="I56" s="237"/>
      <c r="J56" s="203" t="str">
        <f t="shared" si="4"/>
        <v/>
      </c>
      <c r="K56" s="242"/>
      <c r="L56" s="248"/>
      <c r="M56" s="204" t="str">
        <f t="shared" si="7"/>
        <v/>
      </c>
      <c r="N56" s="255"/>
      <c r="O56" s="256"/>
      <c r="P56" s="205"/>
      <c r="Q56" s="199" t="str">
        <f t="shared" si="5"/>
        <v/>
      </c>
      <c r="R56" s="200" t="str">
        <f t="shared" si="6"/>
        <v/>
      </c>
      <c r="X56" s="195">
        <v>43</v>
      </c>
      <c r="Y56" s="195" t="s">
        <v>50</v>
      </c>
      <c r="Z56" s="195"/>
      <c r="AA56" s="195" t="s">
        <v>63</v>
      </c>
      <c r="AB56" s="193"/>
    </row>
    <row r="57" spans="2:28" ht="18.649999999999999" customHeight="1">
      <c r="B57" s="22">
        <v>44</v>
      </c>
      <c r="C57" s="232"/>
      <c r="D57" s="233"/>
      <c r="E57" s="23" t="s">
        <v>1</v>
      </c>
      <c r="F57" s="68" t="str">
        <f t="shared" si="2"/>
        <v/>
      </c>
      <c r="G57" s="55"/>
      <c r="H57" s="76" t="str">
        <f t="shared" si="3"/>
        <v/>
      </c>
      <c r="I57" s="237"/>
      <c r="J57" s="203" t="str">
        <f t="shared" si="4"/>
        <v/>
      </c>
      <c r="K57" s="242"/>
      <c r="L57" s="248"/>
      <c r="M57" s="204" t="str">
        <f t="shared" si="7"/>
        <v/>
      </c>
      <c r="N57" s="255"/>
      <c r="O57" s="256"/>
      <c r="P57" s="205"/>
      <c r="Q57" s="199" t="str">
        <f t="shared" si="5"/>
        <v/>
      </c>
      <c r="R57" s="200" t="str">
        <f t="shared" si="6"/>
        <v/>
      </c>
      <c r="X57" s="195">
        <v>44</v>
      </c>
      <c r="Y57" s="195" t="s">
        <v>51</v>
      </c>
      <c r="Z57" s="195"/>
      <c r="AA57" s="195" t="s">
        <v>63</v>
      </c>
      <c r="AB57" s="193"/>
    </row>
    <row r="58" spans="2:28" ht="18.649999999999999" customHeight="1">
      <c r="B58" s="22">
        <v>45</v>
      </c>
      <c r="C58" s="232"/>
      <c r="D58" s="233"/>
      <c r="E58" s="23" t="s">
        <v>1</v>
      </c>
      <c r="F58" s="68" t="str">
        <f t="shared" si="2"/>
        <v/>
      </c>
      <c r="G58" s="55"/>
      <c r="H58" s="76" t="str">
        <f t="shared" si="3"/>
        <v/>
      </c>
      <c r="I58" s="237"/>
      <c r="J58" s="203" t="str">
        <f t="shared" si="4"/>
        <v/>
      </c>
      <c r="K58" s="242"/>
      <c r="L58" s="248"/>
      <c r="M58" s="204" t="str">
        <f t="shared" si="7"/>
        <v/>
      </c>
      <c r="N58" s="255"/>
      <c r="O58" s="256"/>
      <c r="P58" s="205"/>
      <c r="Q58" s="199" t="str">
        <f t="shared" si="5"/>
        <v/>
      </c>
      <c r="R58" s="200" t="str">
        <f t="shared" si="6"/>
        <v/>
      </c>
      <c r="X58" s="195">
        <v>45</v>
      </c>
      <c r="Y58" s="195" t="s">
        <v>52</v>
      </c>
      <c r="Z58" s="195"/>
      <c r="AA58" s="195" t="s">
        <v>63</v>
      </c>
      <c r="AB58" s="193"/>
    </row>
    <row r="59" spans="2:28" ht="18.649999999999999" customHeight="1">
      <c r="B59" s="22">
        <v>46</v>
      </c>
      <c r="C59" s="232"/>
      <c r="D59" s="233"/>
      <c r="E59" s="23" t="s">
        <v>1</v>
      </c>
      <c r="F59" s="68" t="str">
        <f t="shared" si="2"/>
        <v/>
      </c>
      <c r="G59" s="55"/>
      <c r="H59" s="76" t="str">
        <f t="shared" si="3"/>
        <v/>
      </c>
      <c r="I59" s="237"/>
      <c r="J59" s="203" t="str">
        <f t="shared" si="4"/>
        <v/>
      </c>
      <c r="K59" s="242"/>
      <c r="L59" s="248"/>
      <c r="M59" s="204" t="str">
        <f t="shared" si="7"/>
        <v/>
      </c>
      <c r="N59" s="255"/>
      <c r="O59" s="256"/>
      <c r="P59" s="205"/>
      <c r="Q59" s="199" t="str">
        <f t="shared" si="5"/>
        <v/>
      </c>
      <c r="R59" s="200" t="str">
        <f t="shared" si="6"/>
        <v/>
      </c>
      <c r="X59" s="195">
        <v>46</v>
      </c>
      <c r="Y59" s="195" t="s">
        <v>53</v>
      </c>
      <c r="Z59" s="195"/>
      <c r="AA59" s="195" t="s">
        <v>63</v>
      </c>
      <c r="AB59" s="193"/>
    </row>
    <row r="60" spans="2:28" ht="18.649999999999999" customHeight="1">
      <c r="B60" s="22">
        <v>47</v>
      </c>
      <c r="C60" s="232"/>
      <c r="D60" s="233"/>
      <c r="E60" s="23" t="s">
        <v>1</v>
      </c>
      <c r="F60" s="68" t="str">
        <f t="shared" si="2"/>
        <v/>
      </c>
      <c r="G60" s="55"/>
      <c r="H60" s="76" t="str">
        <f t="shared" si="3"/>
        <v/>
      </c>
      <c r="I60" s="237"/>
      <c r="J60" s="203" t="str">
        <f t="shared" si="4"/>
        <v/>
      </c>
      <c r="K60" s="242"/>
      <c r="L60" s="248"/>
      <c r="M60" s="204" t="str">
        <f t="shared" si="7"/>
        <v/>
      </c>
      <c r="N60" s="255"/>
      <c r="O60" s="256"/>
      <c r="P60" s="205"/>
      <c r="Q60" s="199" t="str">
        <f t="shared" si="5"/>
        <v/>
      </c>
      <c r="R60" s="200" t="str">
        <f t="shared" si="6"/>
        <v/>
      </c>
      <c r="X60" s="195">
        <v>47</v>
      </c>
      <c r="Y60" s="195" t="s">
        <v>69</v>
      </c>
      <c r="Z60" s="195" t="s">
        <v>60</v>
      </c>
      <c r="AA60" s="195" t="s">
        <v>63</v>
      </c>
      <c r="AB60" s="193"/>
    </row>
    <row r="61" spans="2:28" ht="18.649999999999999" customHeight="1">
      <c r="B61" s="22">
        <v>48</v>
      </c>
      <c r="C61" s="232"/>
      <c r="D61" s="233"/>
      <c r="E61" s="23" t="s">
        <v>1</v>
      </c>
      <c r="F61" s="68" t="str">
        <f t="shared" si="2"/>
        <v/>
      </c>
      <c r="G61" s="55"/>
      <c r="H61" s="76" t="str">
        <f t="shared" si="3"/>
        <v/>
      </c>
      <c r="I61" s="237"/>
      <c r="J61" s="203" t="str">
        <f t="shared" si="4"/>
        <v/>
      </c>
      <c r="K61" s="242"/>
      <c r="L61" s="248"/>
      <c r="M61" s="204" t="str">
        <f t="shared" si="7"/>
        <v/>
      </c>
      <c r="N61" s="255"/>
      <c r="O61" s="256"/>
      <c r="P61" s="205"/>
      <c r="Q61" s="199" t="str">
        <f t="shared" si="5"/>
        <v/>
      </c>
      <c r="R61" s="200" t="str">
        <f t="shared" si="6"/>
        <v/>
      </c>
      <c r="X61" s="195">
        <v>48</v>
      </c>
      <c r="Y61" s="195" t="s">
        <v>72</v>
      </c>
      <c r="Z61" s="195"/>
      <c r="AA61" s="195" t="s">
        <v>63</v>
      </c>
      <c r="AB61" s="193"/>
    </row>
    <row r="62" spans="2:28" ht="18.649999999999999" customHeight="1">
      <c r="B62" s="22">
        <v>49</v>
      </c>
      <c r="C62" s="232"/>
      <c r="D62" s="233"/>
      <c r="E62" s="23" t="s">
        <v>1</v>
      </c>
      <c r="F62" s="68" t="str">
        <f t="shared" si="2"/>
        <v/>
      </c>
      <c r="G62" s="55"/>
      <c r="H62" s="76" t="str">
        <f t="shared" si="3"/>
        <v/>
      </c>
      <c r="I62" s="237"/>
      <c r="J62" s="203" t="str">
        <f t="shared" si="4"/>
        <v/>
      </c>
      <c r="K62" s="242"/>
      <c r="L62" s="248"/>
      <c r="M62" s="204" t="str">
        <f t="shared" si="7"/>
        <v/>
      </c>
      <c r="N62" s="255"/>
      <c r="O62" s="256"/>
      <c r="P62" s="205"/>
      <c r="Q62" s="199" t="str">
        <f t="shared" si="5"/>
        <v/>
      </c>
      <c r="R62" s="200" t="str">
        <f t="shared" si="6"/>
        <v/>
      </c>
    </row>
    <row r="63" spans="2:28" ht="18.649999999999999" customHeight="1">
      <c r="B63" s="22">
        <v>50</v>
      </c>
      <c r="C63" s="232"/>
      <c r="D63" s="233"/>
      <c r="E63" s="23" t="s">
        <v>1</v>
      </c>
      <c r="F63" s="68" t="str">
        <f t="shared" si="2"/>
        <v/>
      </c>
      <c r="G63" s="55"/>
      <c r="H63" s="76" t="str">
        <f t="shared" si="3"/>
        <v/>
      </c>
      <c r="I63" s="237"/>
      <c r="J63" s="203" t="str">
        <f t="shared" si="4"/>
        <v/>
      </c>
      <c r="K63" s="242"/>
      <c r="L63" s="248"/>
      <c r="M63" s="204" t="str">
        <f t="shared" si="7"/>
        <v/>
      </c>
      <c r="N63" s="255"/>
      <c r="O63" s="256"/>
      <c r="P63" s="205"/>
      <c r="Q63" s="199" t="str">
        <f t="shared" si="5"/>
        <v/>
      </c>
      <c r="R63" s="200" t="str">
        <f t="shared" si="6"/>
        <v/>
      </c>
    </row>
    <row r="64" spans="2:28" ht="18.649999999999999" customHeight="1">
      <c r="B64" s="22">
        <v>51</v>
      </c>
      <c r="C64" s="232"/>
      <c r="D64" s="233"/>
      <c r="E64" s="23" t="s">
        <v>1</v>
      </c>
      <c r="F64" s="68" t="str">
        <f t="shared" si="2"/>
        <v/>
      </c>
      <c r="G64" s="55"/>
      <c r="H64" s="76" t="str">
        <f t="shared" si="3"/>
        <v/>
      </c>
      <c r="I64" s="237"/>
      <c r="J64" s="203" t="str">
        <f t="shared" si="4"/>
        <v/>
      </c>
      <c r="K64" s="242"/>
      <c r="L64" s="248"/>
      <c r="M64" s="204" t="str">
        <f t="shared" si="7"/>
        <v/>
      </c>
      <c r="N64" s="255"/>
      <c r="O64" s="256"/>
      <c r="P64" s="205"/>
      <c r="Q64" s="199" t="str">
        <f t="shared" si="5"/>
        <v/>
      </c>
      <c r="R64" s="200" t="str">
        <f t="shared" si="6"/>
        <v/>
      </c>
    </row>
    <row r="65" spans="2:18" ht="18.649999999999999" customHeight="1">
      <c r="B65" s="22">
        <v>52</v>
      </c>
      <c r="C65" s="232"/>
      <c r="D65" s="233"/>
      <c r="E65" s="23" t="s">
        <v>1</v>
      </c>
      <c r="F65" s="68" t="str">
        <f t="shared" si="2"/>
        <v/>
      </c>
      <c r="G65" s="55"/>
      <c r="H65" s="76" t="str">
        <f t="shared" si="3"/>
        <v/>
      </c>
      <c r="I65" s="237"/>
      <c r="J65" s="203" t="str">
        <f t="shared" si="4"/>
        <v/>
      </c>
      <c r="K65" s="242"/>
      <c r="L65" s="248"/>
      <c r="M65" s="204" t="str">
        <f t="shared" si="7"/>
        <v/>
      </c>
      <c r="N65" s="255"/>
      <c r="O65" s="256"/>
      <c r="P65" s="205"/>
      <c r="Q65" s="199" t="str">
        <f t="shared" si="5"/>
        <v/>
      </c>
      <c r="R65" s="200" t="str">
        <f t="shared" si="6"/>
        <v/>
      </c>
    </row>
    <row r="66" spans="2:18" ht="18.649999999999999" customHeight="1">
      <c r="B66" s="22">
        <v>53</v>
      </c>
      <c r="C66" s="232"/>
      <c r="D66" s="233"/>
      <c r="E66" s="23" t="s">
        <v>1</v>
      </c>
      <c r="F66" s="68" t="str">
        <f t="shared" si="2"/>
        <v/>
      </c>
      <c r="G66" s="55"/>
      <c r="H66" s="76" t="str">
        <f t="shared" si="3"/>
        <v/>
      </c>
      <c r="I66" s="237"/>
      <c r="J66" s="203" t="str">
        <f t="shared" si="4"/>
        <v/>
      </c>
      <c r="K66" s="242"/>
      <c r="L66" s="248"/>
      <c r="M66" s="204" t="str">
        <f t="shared" si="7"/>
        <v/>
      </c>
      <c r="N66" s="255"/>
      <c r="O66" s="256"/>
      <c r="P66" s="205"/>
      <c r="Q66" s="199" t="str">
        <f t="shared" si="5"/>
        <v/>
      </c>
      <c r="R66" s="200" t="str">
        <f t="shared" si="6"/>
        <v/>
      </c>
    </row>
    <row r="67" spans="2:18" ht="18.649999999999999" customHeight="1">
      <c r="B67" s="22">
        <v>54</v>
      </c>
      <c r="C67" s="232"/>
      <c r="D67" s="233"/>
      <c r="E67" s="23" t="s">
        <v>1</v>
      </c>
      <c r="F67" s="68" t="str">
        <f t="shared" si="2"/>
        <v/>
      </c>
      <c r="G67" s="55"/>
      <c r="H67" s="76" t="str">
        <f t="shared" si="3"/>
        <v/>
      </c>
      <c r="I67" s="237"/>
      <c r="J67" s="203" t="str">
        <f t="shared" si="4"/>
        <v/>
      </c>
      <c r="K67" s="242"/>
      <c r="L67" s="248"/>
      <c r="M67" s="204" t="str">
        <f t="shared" si="7"/>
        <v/>
      </c>
      <c r="N67" s="255"/>
      <c r="O67" s="256"/>
      <c r="P67" s="205"/>
      <c r="Q67" s="199" t="str">
        <f t="shared" si="5"/>
        <v/>
      </c>
      <c r="R67" s="200" t="str">
        <f t="shared" si="6"/>
        <v/>
      </c>
    </row>
    <row r="68" spans="2:18" ht="18.649999999999999" customHeight="1">
      <c r="B68" s="22">
        <v>55</v>
      </c>
      <c r="C68" s="232"/>
      <c r="D68" s="233"/>
      <c r="E68" s="23" t="s">
        <v>1</v>
      </c>
      <c r="F68" s="68" t="str">
        <f t="shared" si="2"/>
        <v/>
      </c>
      <c r="G68" s="55"/>
      <c r="H68" s="76" t="str">
        <f t="shared" si="3"/>
        <v/>
      </c>
      <c r="I68" s="237"/>
      <c r="J68" s="203" t="str">
        <f t="shared" si="4"/>
        <v/>
      </c>
      <c r="K68" s="242"/>
      <c r="L68" s="248"/>
      <c r="M68" s="204" t="str">
        <f t="shared" si="7"/>
        <v/>
      </c>
      <c r="N68" s="255"/>
      <c r="O68" s="256"/>
      <c r="P68" s="205"/>
      <c r="Q68" s="199" t="str">
        <f t="shared" si="5"/>
        <v/>
      </c>
      <c r="R68" s="200" t="str">
        <f t="shared" si="6"/>
        <v/>
      </c>
    </row>
    <row r="69" spans="2:18" ht="18.649999999999999" customHeight="1">
      <c r="B69" s="22">
        <v>56</v>
      </c>
      <c r="C69" s="232"/>
      <c r="D69" s="233"/>
      <c r="E69" s="23" t="s">
        <v>1</v>
      </c>
      <c r="F69" s="68" t="str">
        <f t="shared" si="2"/>
        <v/>
      </c>
      <c r="G69" s="55"/>
      <c r="H69" s="76" t="str">
        <f t="shared" si="3"/>
        <v/>
      </c>
      <c r="I69" s="237"/>
      <c r="J69" s="203" t="str">
        <f t="shared" si="4"/>
        <v/>
      </c>
      <c r="K69" s="242"/>
      <c r="L69" s="248"/>
      <c r="M69" s="204" t="str">
        <f t="shared" si="7"/>
        <v/>
      </c>
      <c r="N69" s="255"/>
      <c r="O69" s="256"/>
      <c r="P69" s="205"/>
      <c r="Q69" s="199" t="str">
        <f t="shared" si="5"/>
        <v/>
      </c>
      <c r="R69" s="200" t="str">
        <f t="shared" si="6"/>
        <v/>
      </c>
    </row>
    <row r="70" spans="2:18" ht="18.649999999999999" customHeight="1">
      <c r="B70" s="22">
        <v>57</v>
      </c>
      <c r="C70" s="232"/>
      <c r="D70" s="233"/>
      <c r="E70" s="23" t="s">
        <v>1</v>
      </c>
      <c r="F70" s="68" t="str">
        <f t="shared" si="2"/>
        <v/>
      </c>
      <c r="G70" s="55"/>
      <c r="H70" s="76" t="str">
        <f t="shared" si="3"/>
        <v/>
      </c>
      <c r="I70" s="237"/>
      <c r="J70" s="203" t="str">
        <f t="shared" si="4"/>
        <v/>
      </c>
      <c r="K70" s="242"/>
      <c r="L70" s="248"/>
      <c r="M70" s="204" t="str">
        <f t="shared" si="7"/>
        <v/>
      </c>
      <c r="N70" s="255"/>
      <c r="O70" s="256"/>
      <c r="P70" s="205"/>
      <c r="Q70" s="199" t="str">
        <f t="shared" si="5"/>
        <v/>
      </c>
      <c r="R70" s="200" t="str">
        <f t="shared" si="6"/>
        <v/>
      </c>
    </row>
    <row r="71" spans="2:18" ht="18.649999999999999" customHeight="1">
      <c r="B71" s="22">
        <v>58</v>
      </c>
      <c r="C71" s="232"/>
      <c r="D71" s="233"/>
      <c r="E71" s="23" t="s">
        <v>1</v>
      </c>
      <c r="F71" s="68" t="str">
        <f t="shared" si="2"/>
        <v/>
      </c>
      <c r="G71" s="55"/>
      <c r="H71" s="76" t="str">
        <f t="shared" si="3"/>
        <v/>
      </c>
      <c r="I71" s="237"/>
      <c r="J71" s="203" t="str">
        <f t="shared" si="4"/>
        <v/>
      </c>
      <c r="K71" s="242"/>
      <c r="L71" s="248"/>
      <c r="M71" s="204" t="str">
        <f t="shared" si="7"/>
        <v/>
      </c>
      <c r="N71" s="255"/>
      <c r="O71" s="256"/>
      <c r="P71" s="205"/>
      <c r="Q71" s="199" t="str">
        <f t="shared" si="5"/>
        <v/>
      </c>
      <c r="R71" s="200" t="str">
        <f t="shared" si="6"/>
        <v/>
      </c>
    </row>
    <row r="72" spans="2:18" ht="18.649999999999999" customHeight="1">
      <c r="B72" s="22">
        <v>59</v>
      </c>
      <c r="C72" s="232"/>
      <c r="D72" s="233"/>
      <c r="E72" s="23" t="s">
        <v>1</v>
      </c>
      <c r="F72" s="68" t="str">
        <f t="shared" si="2"/>
        <v/>
      </c>
      <c r="G72" s="55"/>
      <c r="H72" s="76" t="str">
        <f t="shared" si="3"/>
        <v/>
      </c>
      <c r="I72" s="237"/>
      <c r="J72" s="203" t="str">
        <f t="shared" si="4"/>
        <v/>
      </c>
      <c r="K72" s="242"/>
      <c r="L72" s="248"/>
      <c r="M72" s="204" t="str">
        <f t="shared" si="7"/>
        <v/>
      </c>
      <c r="N72" s="255"/>
      <c r="O72" s="256"/>
      <c r="P72" s="205"/>
      <c r="Q72" s="199" t="str">
        <f t="shared" si="5"/>
        <v/>
      </c>
      <c r="R72" s="200" t="str">
        <f t="shared" si="6"/>
        <v/>
      </c>
    </row>
    <row r="73" spans="2:18" ht="18.649999999999999" customHeight="1" thickBot="1">
      <c r="B73" s="29">
        <v>60</v>
      </c>
      <c r="C73" s="234"/>
      <c r="D73" s="235"/>
      <c r="E73" s="30" t="s">
        <v>1</v>
      </c>
      <c r="F73" s="69" t="str">
        <f t="shared" si="2"/>
        <v/>
      </c>
      <c r="G73" s="56"/>
      <c r="H73" s="77" t="str">
        <f t="shared" si="3"/>
        <v/>
      </c>
      <c r="I73" s="240"/>
      <c r="J73" s="215" t="str">
        <f t="shared" si="4"/>
        <v/>
      </c>
      <c r="K73" s="245"/>
      <c r="L73" s="251"/>
      <c r="M73" s="216" t="str">
        <f t="shared" si="7"/>
        <v/>
      </c>
      <c r="N73" s="261"/>
      <c r="O73" s="262"/>
      <c r="P73" s="217"/>
      <c r="Q73" s="219" t="str">
        <f t="shared" si="5"/>
        <v/>
      </c>
      <c r="R73" s="220" t="str">
        <f t="shared" si="6"/>
        <v/>
      </c>
    </row>
    <row r="74" spans="2:18" ht="17.149999999999999" customHeight="1"/>
    <row r="75" spans="2:18" ht="17.149999999999999" customHeight="1"/>
    <row r="76" spans="2:18" ht="17.149999999999999" customHeight="1"/>
    <row r="77" spans="2:18" ht="17.149999999999999" customHeight="1"/>
    <row r="78" spans="2:18" ht="17.149999999999999" customHeight="1"/>
    <row r="79" spans="2:18" ht="17.149999999999999" customHeight="1"/>
  </sheetData>
  <sheetProtection password="DD84" sheet="1" objects="1" scenarios="1" selectLockedCells="1"/>
  <dataConsolidate function="count" topLabels="1" link="1">
    <dataRefs count="1">
      <dataRef name="$G$13:$G$72,$I$13:$I$72,$J$13:$J$72"/>
    </dataRefs>
  </dataConsolidate>
  <mergeCells count="37">
    <mergeCell ref="B12:E12"/>
    <mergeCell ref="F12:G12"/>
    <mergeCell ref="O12:O13"/>
    <mergeCell ref="D13:E13"/>
    <mergeCell ref="H12:I12"/>
    <mergeCell ref="H13:I13"/>
    <mergeCell ref="F13:G13"/>
    <mergeCell ref="Q12:Q13"/>
    <mergeCell ref="L9:M9"/>
    <mergeCell ref="W1:X1"/>
    <mergeCell ref="P12:P13"/>
    <mergeCell ref="J13:K13"/>
    <mergeCell ref="M13:N13"/>
    <mergeCell ref="R12:R13"/>
    <mergeCell ref="B4:P5"/>
    <mergeCell ref="B6:P7"/>
    <mergeCell ref="B10:C10"/>
    <mergeCell ref="B1:O1"/>
    <mergeCell ref="D10:I10"/>
    <mergeCell ref="J12:K12"/>
    <mergeCell ref="L12:N12"/>
    <mergeCell ref="L10:M10"/>
    <mergeCell ref="B8:K9"/>
    <mergeCell ref="Y1:Z1"/>
    <mergeCell ref="AA1:AB1"/>
    <mergeCell ref="O10:P10"/>
    <mergeCell ref="O9:P9"/>
    <mergeCell ref="U10:V10"/>
    <mergeCell ref="U9:V9"/>
    <mergeCell ref="AA10:AB10"/>
    <mergeCell ref="AA9:AB9"/>
    <mergeCell ref="Y10:Z10"/>
    <mergeCell ref="Y9:Z9"/>
    <mergeCell ref="W10:X10"/>
    <mergeCell ref="W9:X9"/>
    <mergeCell ref="U1:V1"/>
    <mergeCell ref="B2:P3"/>
  </mergeCells>
  <phoneticPr fontId="2"/>
  <dataValidations count="3">
    <dataValidation type="list" operator="equal" allowBlank="1" showInputMessage="1" showErrorMessage="1" sqref="G14:G73">
      <formula1>$T$14:$T$16</formula1>
    </dataValidation>
    <dataValidation type="list" allowBlank="1" showInputMessage="1" showErrorMessage="1" sqref="I14:I73 L10">
      <formula1>$T$17:$T$19</formula1>
    </dataValidation>
    <dataValidation type="list" allowBlank="1" showInputMessage="1" showErrorMessage="1" sqref="N14:N73">
      <formula1>$T$21:$T$26</formula1>
    </dataValidation>
  </dataValidations>
  <pageMargins left="0.74803149606299213" right="0.35433070866141736" top="0.62992125984251968" bottom="0.59055118110236227" header="0.23622047244094491" footer="0.31496062992125984"/>
  <pageSetup paperSize="9" scale="46" orientation="portrait" horizontalDpi="4294967293" r:id="rId1"/>
  <headerFooter alignWithMargins="0">
    <oddFooter>&amp;C&amp;[15</oddFooter>
  </headerFooter>
  <rowBreaks count="1" manualBreakCount="1">
    <brk id="61" max="15" man="1"/>
  </rowBreaks>
  <colBreaks count="1" manualBreakCount="1">
    <brk id="16"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C23" sqref="C23:E23"/>
    </sheetView>
  </sheetViews>
  <sheetFormatPr defaultColWidth="3" defaultRowHeight="13"/>
  <cols>
    <col min="1" max="1" width="20" style="183" customWidth="1"/>
    <col min="2" max="2" width="18.75" style="183" customWidth="1"/>
    <col min="3" max="3" width="12.5" style="183" customWidth="1"/>
    <col min="4" max="4" width="5" style="183" customWidth="1"/>
    <col min="5" max="5" width="12.5" style="183" customWidth="1"/>
    <col min="6" max="6" width="5" style="183" customWidth="1"/>
    <col min="7" max="7" width="12.5" style="183" customWidth="1"/>
    <col min="8" max="8" width="5" style="183" customWidth="1"/>
    <col min="9" max="9" width="12.5" style="183" customWidth="1"/>
    <col min="10" max="10" width="5" style="183" customWidth="1"/>
    <col min="11" max="16384" width="3" style="183"/>
  </cols>
  <sheetData>
    <row r="1" spans="1:10" ht="37.5" customHeight="1">
      <c r="A1" s="264" t="s">
        <v>154</v>
      </c>
      <c r="B1" s="450" t="s">
        <v>225</v>
      </c>
      <c r="C1" s="450"/>
      <c r="D1" s="450"/>
      <c r="E1" s="450"/>
      <c r="F1" s="450"/>
      <c r="G1" s="450"/>
      <c r="H1" s="450"/>
      <c r="I1" s="450"/>
      <c r="J1" s="450"/>
    </row>
    <row r="2" spans="1:10" ht="30" customHeight="1">
      <c r="B2" s="265" t="s">
        <v>226</v>
      </c>
      <c r="C2" s="266"/>
      <c r="D2" s="266"/>
      <c r="E2" s="266"/>
      <c r="F2" s="266"/>
      <c r="G2" s="266"/>
      <c r="H2" s="266"/>
      <c r="I2" s="266"/>
      <c r="J2" s="266"/>
    </row>
    <row r="3" spans="1:10" ht="18.75" customHeight="1">
      <c r="A3" s="267"/>
      <c r="B3" s="267"/>
      <c r="C3" s="268"/>
      <c r="D3" s="268"/>
      <c r="E3" s="268"/>
      <c r="F3" s="268"/>
      <c r="G3" s="268"/>
      <c r="H3" s="268"/>
      <c r="I3" s="268"/>
      <c r="J3" s="268"/>
    </row>
    <row r="4" spans="1:10" ht="19.5" thickBot="1">
      <c r="A4" s="485" t="s">
        <v>155</v>
      </c>
      <c r="B4" s="485"/>
      <c r="C4" s="269" t="s">
        <v>156</v>
      </c>
      <c r="D4" s="269"/>
      <c r="E4" s="269"/>
      <c r="F4" s="269"/>
      <c r="H4" s="270"/>
      <c r="I4" s="270"/>
      <c r="J4" s="270"/>
    </row>
    <row r="5" spans="1:10" ht="5.15" customHeight="1">
      <c r="A5" s="271"/>
      <c r="B5" s="271"/>
      <c r="C5" s="271"/>
      <c r="D5" s="271"/>
      <c r="E5" s="271"/>
      <c r="F5" s="271"/>
      <c r="G5" s="271"/>
      <c r="H5" s="270"/>
      <c r="I5" s="270"/>
      <c r="J5" s="270"/>
    </row>
    <row r="6" spans="1:10" ht="30" customHeight="1" thickBot="1">
      <c r="A6" s="272" t="s">
        <v>157</v>
      </c>
      <c r="B6" s="484" t="str">
        <f>IF('2020バレーＢ表'!$D$10="","",'2020バレーＢ表'!$D$10)</f>
        <v/>
      </c>
      <c r="C6" s="484"/>
      <c r="D6" s="484"/>
      <c r="E6" s="484"/>
      <c r="F6" s="273"/>
      <c r="G6" s="274" t="s">
        <v>210</v>
      </c>
      <c r="H6" s="486" t="str">
        <f>IF('2020バレーＢ表'!$L$10="","",'2020バレーＢ表'!$L$10)</f>
        <v/>
      </c>
      <c r="I6" s="486"/>
      <c r="J6" s="486"/>
    </row>
    <row r="7" spans="1:10" ht="5.15" customHeight="1">
      <c r="A7" s="271"/>
      <c r="B7" s="271"/>
      <c r="C7" s="271"/>
      <c r="D7" s="271"/>
      <c r="E7" s="271"/>
      <c r="F7" s="271"/>
      <c r="G7" s="271"/>
      <c r="H7" s="271"/>
      <c r="I7" s="271"/>
      <c r="J7" s="268"/>
    </row>
    <row r="8" spans="1:10" ht="28.5" customHeight="1" thickBot="1">
      <c r="A8" s="275" t="s">
        <v>158</v>
      </c>
      <c r="B8" s="485" t="str">
        <f>IF('2020バレーＢ表'!$O$10="","",'2020バレーＢ表'!$O$10)</f>
        <v/>
      </c>
      <c r="C8" s="485"/>
      <c r="D8" s="485"/>
      <c r="E8" s="485"/>
      <c r="G8" s="274" t="s">
        <v>209</v>
      </c>
      <c r="H8" s="464" t="str">
        <f>IF('2020バレーＢ表'!$O$9="","",'2020バレーＢ表'!$O$9)</f>
        <v/>
      </c>
      <c r="I8" s="464"/>
      <c r="J8" s="464"/>
    </row>
    <row r="9" spans="1:10" ht="5.15" customHeight="1" thickBot="1">
      <c r="A9" s="267"/>
      <c r="B9" s="267"/>
      <c r="C9" s="268"/>
      <c r="D9" s="268"/>
      <c r="E9" s="268"/>
      <c r="F9" s="268"/>
      <c r="G9" s="268"/>
      <c r="H9" s="268"/>
      <c r="I9" s="268"/>
      <c r="J9" s="268"/>
    </row>
    <row r="10" spans="1:10" ht="30" customHeight="1" thickTop="1" thickBot="1">
      <c r="A10" s="488" t="s">
        <v>208</v>
      </c>
      <c r="B10" s="489"/>
      <c r="C10" s="490" t="s">
        <v>193</v>
      </c>
      <c r="D10" s="490"/>
      <c r="E10" s="492" t="s">
        <v>194</v>
      </c>
      <c r="F10" s="493"/>
      <c r="G10" s="492" t="s">
        <v>195</v>
      </c>
      <c r="H10" s="493"/>
      <c r="I10" s="490" t="s">
        <v>196</v>
      </c>
      <c r="J10" s="491"/>
    </row>
    <row r="11" spans="1:10" ht="30" customHeight="1" thickTop="1">
      <c r="A11" s="276" t="s">
        <v>197</v>
      </c>
      <c r="B11" s="277"/>
      <c r="C11" s="278">
        <f>'2020バレーＢ表'!U2</f>
        <v>0</v>
      </c>
      <c r="D11" s="278" t="s">
        <v>188</v>
      </c>
      <c r="E11" s="279">
        <f>'2020バレーＢ表'!W2</f>
        <v>0</v>
      </c>
      <c r="F11" s="280" t="s">
        <v>188</v>
      </c>
      <c r="G11" s="279">
        <f>'2020バレーＢ表'!Y2</f>
        <v>0</v>
      </c>
      <c r="H11" s="280" t="s">
        <v>188</v>
      </c>
      <c r="I11" s="278">
        <f>'2020バレーＢ表'!AA2</f>
        <v>0</v>
      </c>
      <c r="J11" s="281" t="s">
        <v>188</v>
      </c>
    </row>
    <row r="12" spans="1:10" ht="30" customHeight="1">
      <c r="A12" s="282" t="s">
        <v>198</v>
      </c>
      <c r="B12" s="283"/>
      <c r="C12" s="284">
        <f>'2020バレーＢ表'!U3</f>
        <v>0</v>
      </c>
      <c r="D12" s="284" t="s">
        <v>188</v>
      </c>
      <c r="E12" s="285">
        <f>'2020バレーＢ表'!W3</f>
        <v>0</v>
      </c>
      <c r="F12" s="286" t="s">
        <v>188</v>
      </c>
      <c r="G12" s="285">
        <f>'2020バレーＢ表'!Y3</f>
        <v>0</v>
      </c>
      <c r="H12" s="286" t="s">
        <v>188</v>
      </c>
      <c r="I12" s="284">
        <f>'2020バレーＢ表'!AA3</f>
        <v>0</v>
      </c>
      <c r="J12" s="287" t="s">
        <v>188</v>
      </c>
    </row>
    <row r="13" spans="1:10" ht="30" customHeight="1">
      <c r="A13" s="282" t="s">
        <v>199</v>
      </c>
      <c r="B13" s="283"/>
      <c r="C13" s="284">
        <f>'2020バレーＢ表'!U4</f>
        <v>0</v>
      </c>
      <c r="D13" s="284" t="s">
        <v>188</v>
      </c>
      <c r="E13" s="285">
        <f>'2020バレーＢ表'!W4</f>
        <v>0</v>
      </c>
      <c r="F13" s="286" t="s">
        <v>188</v>
      </c>
      <c r="G13" s="285">
        <f>'2020バレーＢ表'!Y4</f>
        <v>0</v>
      </c>
      <c r="H13" s="286" t="s">
        <v>188</v>
      </c>
      <c r="I13" s="284">
        <f>'2020バレーＢ表'!AA4</f>
        <v>0</v>
      </c>
      <c r="J13" s="287" t="s">
        <v>188</v>
      </c>
    </row>
    <row r="14" spans="1:10" ht="30" customHeight="1">
      <c r="A14" s="288" t="s">
        <v>223</v>
      </c>
      <c r="B14" s="289"/>
      <c r="C14" s="290">
        <f>'2020バレーＢ表'!U5</f>
        <v>0</v>
      </c>
      <c r="D14" s="290" t="s">
        <v>188</v>
      </c>
      <c r="E14" s="291">
        <f>'2020バレーＢ表'!W5</f>
        <v>0</v>
      </c>
      <c r="F14" s="292" t="s">
        <v>188</v>
      </c>
      <c r="G14" s="291">
        <f>'2020バレーＢ表'!Y5</f>
        <v>0</v>
      </c>
      <c r="H14" s="292" t="s">
        <v>188</v>
      </c>
      <c r="I14" s="290">
        <f>'2020バレーＢ表'!AA5</f>
        <v>0</v>
      </c>
      <c r="J14" s="293" t="s">
        <v>188</v>
      </c>
    </row>
    <row r="15" spans="1:10" ht="30" customHeight="1" thickBot="1">
      <c r="A15" s="288" t="s">
        <v>281</v>
      </c>
      <c r="B15" s="289"/>
      <c r="C15" s="290">
        <f>'2020バレーＢ表'!U6</f>
        <v>0</v>
      </c>
      <c r="D15" s="290" t="s">
        <v>279</v>
      </c>
      <c r="E15" s="291">
        <f>'2020バレーＢ表'!W6</f>
        <v>0</v>
      </c>
      <c r="F15" s="292" t="s">
        <v>279</v>
      </c>
      <c r="G15" s="291">
        <f>'2020バレーＢ表'!Y6</f>
        <v>0</v>
      </c>
      <c r="H15" s="292" t="s">
        <v>279</v>
      </c>
      <c r="I15" s="290">
        <f>'2020バレーＢ表'!AA6</f>
        <v>0</v>
      </c>
      <c r="J15" s="293" t="s">
        <v>279</v>
      </c>
    </row>
    <row r="16" spans="1:10" ht="30" customHeight="1" thickTop="1" thickBot="1">
      <c r="A16" s="294" t="s">
        <v>196</v>
      </c>
      <c r="B16" s="295"/>
      <c r="C16" s="296">
        <f>SUM(C11:C15)</f>
        <v>0</v>
      </c>
      <c r="D16" s="297" t="s">
        <v>188</v>
      </c>
      <c r="E16" s="298">
        <f>SUM(E11:E15)</f>
        <v>0</v>
      </c>
      <c r="F16" s="299" t="s">
        <v>188</v>
      </c>
      <c r="G16" s="298">
        <f>SUM(G11:G15)</f>
        <v>0</v>
      </c>
      <c r="H16" s="299" t="s">
        <v>188</v>
      </c>
      <c r="I16" s="297">
        <f>SUM(I11:I15)</f>
        <v>0</v>
      </c>
      <c r="J16" s="300" t="s">
        <v>188</v>
      </c>
    </row>
    <row r="17" spans="1:10" ht="22.5" customHeight="1" thickTop="1" thickBot="1">
      <c r="A17" s="301"/>
      <c r="B17" s="301"/>
      <c r="C17" s="302"/>
      <c r="D17" s="302"/>
      <c r="E17" s="302"/>
      <c r="F17" s="302"/>
      <c r="G17" s="302"/>
      <c r="H17" s="302"/>
      <c r="I17" s="302"/>
      <c r="J17" s="302"/>
    </row>
    <row r="18" spans="1:10" ht="7.5" customHeight="1">
      <c r="A18" s="494"/>
      <c r="B18" s="494"/>
      <c r="C18" s="494"/>
      <c r="D18" s="494"/>
      <c r="E18" s="494"/>
      <c r="F18" s="494"/>
      <c r="G18" s="494"/>
      <c r="H18" s="494"/>
      <c r="I18" s="494"/>
      <c r="J18" s="494"/>
    </row>
    <row r="19" spans="1:10" ht="50.15" customHeight="1">
      <c r="A19" s="487" t="s">
        <v>73</v>
      </c>
      <c r="B19" s="487"/>
      <c r="C19" s="487"/>
      <c r="D19" s="487"/>
      <c r="E19" s="487"/>
      <c r="F19" s="303"/>
      <c r="G19" s="304"/>
    </row>
    <row r="20" spans="1:10" ht="37.5" customHeight="1">
      <c r="A20" s="471" t="str">
        <f>CONCATENATE(B6,"長殿")</f>
        <v>長殿</v>
      </c>
      <c r="B20" s="471"/>
      <c r="C20" s="471"/>
      <c r="D20" s="471"/>
      <c r="E20" s="471"/>
      <c r="F20" s="305"/>
      <c r="G20" s="305"/>
    </row>
    <row r="21" spans="1:10" ht="25" customHeight="1">
      <c r="A21" s="495" t="s">
        <v>74</v>
      </c>
      <c r="B21" s="495"/>
      <c r="C21" s="495"/>
      <c r="D21" s="495"/>
      <c r="E21" s="306"/>
      <c r="F21" s="305"/>
    </row>
    <row r="22" spans="1:10" ht="14.5" customHeight="1" thickBot="1">
      <c r="A22" s="305"/>
      <c r="B22" s="306"/>
      <c r="C22" s="306"/>
      <c r="D22" s="306"/>
      <c r="E22" s="306"/>
      <c r="F22" s="306"/>
      <c r="G22" s="305"/>
    </row>
    <row r="23" spans="1:10" ht="37.5" customHeight="1" thickBot="1">
      <c r="A23" s="496" t="s">
        <v>206</v>
      </c>
      <c r="B23" s="497"/>
      <c r="C23" s="498">
        <f t="shared" ref="C23" si="0">$E$33</f>
        <v>0</v>
      </c>
      <c r="D23" s="498"/>
      <c r="E23" s="499"/>
      <c r="F23" s="305"/>
    </row>
    <row r="24" spans="1:10" ht="12" customHeight="1">
      <c r="A24" s="305"/>
      <c r="B24" s="307"/>
      <c r="C24" s="307"/>
      <c r="D24" s="308"/>
      <c r="E24" s="308"/>
      <c r="F24" s="308"/>
      <c r="G24" s="305"/>
    </row>
    <row r="25" spans="1:10" ht="37.5" customHeight="1">
      <c r="A25" s="309" t="s">
        <v>82</v>
      </c>
      <c r="B25" s="478" t="s">
        <v>205</v>
      </c>
      <c r="C25" s="478"/>
      <c r="D25" s="478"/>
      <c r="E25" s="478"/>
      <c r="F25" s="478"/>
      <c r="G25" s="478"/>
      <c r="H25" s="478"/>
      <c r="I25" s="478"/>
      <c r="J25" s="478"/>
    </row>
    <row r="26" spans="1:10" ht="19" customHeight="1" thickBot="1">
      <c r="A26" s="310" t="str">
        <f>"【バレーボール競技・"&amp;H6&amp;"・各期登録】"</f>
        <v>【バレーボール競技・・各期登録】</v>
      </c>
      <c r="B26" s="305"/>
      <c r="C26" s="305"/>
      <c r="D26" s="305"/>
      <c r="E26" s="305"/>
      <c r="F26" s="305"/>
    </row>
    <row r="27" spans="1:10" ht="30" customHeight="1" thickBot="1">
      <c r="A27" s="500" t="s">
        <v>217</v>
      </c>
      <c r="B27" s="501"/>
      <c r="C27" s="476" t="s">
        <v>224</v>
      </c>
      <c r="D27" s="477"/>
      <c r="E27" s="462" t="s">
        <v>76</v>
      </c>
      <c r="F27" s="463"/>
      <c r="G27" s="477" t="s">
        <v>201</v>
      </c>
      <c r="H27" s="483"/>
    </row>
    <row r="28" spans="1:10" ht="30" customHeight="1" thickTop="1">
      <c r="A28" s="474" t="s">
        <v>202</v>
      </c>
      <c r="B28" s="475"/>
      <c r="C28" s="311">
        <f t="shared" ref="C28:C33" si="1">I11</f>
        <v>0</v>
      </c>
      <c r="D28" s="312" t="s">
        <v>188</v>
      </c>
      <c r="E28" s="460">
        <f>C28*500</f>
        <v>0</v>
      </c>
      <c r="F28" s="461"/>
      <c r="G28" s="481">
        <v>43965</v>
      </c>
      <c r="H28" s="482"/>
    </row>
    <row r="29" spans="1:10" ht="30" customHeight="1">
      <c r="A29" s="472" t="s">
        <v>203</v>
      </c>
      <c r="B29" s="473"/>
      <c r="C29" s="313">
        <f t="shared" si="1"/>
        <v>0</v>
      </c>
      <c r="D29" s="314" t="s">
        <v>188</v>
      </c>
      <c r="E29" s="458">
        <f t="shared" ref="E29:E33" si="2">C29*500</f>
        <v>0</v>
      </c>
      <c r="F29" s="459"/>
      <c r="G29" s="479">
        <v>44070</v>
      </c>
      <c r="H29" s="480"/>
    </row>
    <row r="30" spans="1:10" ht="30" customHeight="1">
      <c r="A30" s="472" t="s">
        <v>204</v>
      </c>
      <c r="B30" s="473"/>
      <c r="C30" s="313">
        <f t="shared" si="1"/>
        <v>0</v>
      </c>
      <c r="D30" s="314" t="s">
        <v>188</v>
      </c>
      <c r="E30" s="458">
        <f t="shared" si="2"/>
        <v>0</v>
      </c>
      <c r="F30" s="459"/>
      <c r="G30" s="479">
        <v>44161</v>
      </c>
      <c r="H30" s="480"/>
    </row>
    <row r="31" spans="1:10" ht="30" customHeight="1">
      <c r="A31" s="472" t="s">
        <v>227</v>
      </c>
      <c r="B31" s="473"/>
      <c r="C31" s="313">
        <f t="shared" si="1"/>
        <v>0</v>
      </c>
      <c r="D31" s="315" t="s">
        <v>188</v>
      </c>
      <c r="E31" s="458">
        <f t="shared" si="2"/>
        <v>0</v>
      </c>
      <c r="F31" s="459"/>
      <c r="G31" s="467"/>
      <c r="H31" s="468"/>
    </row>
    <row r="32" spans="1:10" ht="30" customHeight="1" thickBot="1">
      <c r="A32" s="316" t="s">
        <v>282</v>
      </c>
      <c r="B32" s="317"/>
      <c r="C32" s="318">
        <f t="shared" si="1"/>
        <v>0</v>
      </c>
      <c r="D32" s="319" t="s">
        <v>188</v>
      </c>
      <c r="E32" s="465">
        <f t="shared" si="2"/>
        <v>0</v>
      </c>
      <c r="F32" s="466"/>
      <c r="G32" s="469"/>
      <c r="H32" s="470"/>
    </row>
    <row r="33" spans="1:10" ht="30" customHeight="1" thickTop="1" thickBot="1">
      <c r="A33" s="452" t="s">
        <v>218</v>
      </c>
      <c r="B33" s="453"/>
      <c r="C33" s="320">
        <f t="shared" si="1"/>
        <v>0</v>
      </c>
      <c r="D33" s="321" t="s">
        <v>188</v>
      </c>
      <c r="E33" s="456">
        <f t="shared" si="2"/>
        <v>0</v>
      </c>
      <c r="F33" s="457"/>
      <c r="G33" s="454"/>
      <c r="H33" s="455"/>
    </row>
    <row r="34" spans="1:10" ht="10" customHeight="1">
      <c r="A34" s="305"/>
      <c r="B34" s="305"/>
      <c r="C34" s="305"/>
      <c r="D34" s="305"/>
      <c r="E34" s="305"/>
      <c r="F34" s="305"/>
    </row>
    <row r="35" spans="1:10" ht="32.5" customHeight="1">
      <c r="A35" s="322" t="s">
        <v>212</v>
      </c>
      <c r="B35" s="449" t="s">
        <v>213</v>
      </c>
      <c r="C35" s="449"/>
      <c r="D35" s="449"/>
      <c r="E35" s="449"/>
      <c r="F35" s="449"/>
      <c r="G35" s="449"/>
      <c r="H35" s="449"/>
      <c r="I35" s="449"/>
      <c r="J35" s="449"/>
    </row>
    <row r="36" spans="1:10">
      <c r="A36" s="305"/>
      <c r="B36" s="305"/>
      <c r="C36" s="305"/>
      <c r="D36" s="305"/>
      <c r="E36" s="305"/>
      <c r="F36" s="305"/>
    </row>
    <row r="37" spans="1:10" ht="22.5" customHeight="1">
      <c r="A37" s="323" t="s">
        <v>207</v>
      </c>
      <c r="B37" s="451">
        <f ca="1">TODAY()</f>
        <v>43872</v>
      </c>
      <c r="C37" s="451"/>
      <c r="D37" s="451"/>
      <c r="E37" s="305"/>
      <c r="F37" s="305"/>
    </row>
    <row r="38" spans="1:10" ht="11.25" customHeight="1">
      <c r="A38" s="305"/>
      <c r="B38" s="305"/>
      <c r="C38" s="305"/>
      <c r="D38" s="305"/>
      <c r="E38" s="305"/>
      <c r="F38" s="305"/>
    </row>
    <row r="39" spans="1:10" ht="19">
      <c r="A39" s="310"/>
      <c r="B39" s="324" t="s">
        <v>211</v>
      </c>
      <c r="C39" s="305"/>
      <c r="D39" s="305"/>
      <c r="E39" s="305"/>
      <c r="F39" s="305"/>
    </row>
    <row r="40" spans="1:10">
      <c r="G40" s="325"/>
    </row>
  </sheetData>
  <sheetProtection password="DD84" sheet="1" objects="1" scenarios="1" selectLockedCells="1" selectUnlockedCells="1"/>
  <mergeCells count="41">
    <mergeCell ref="A31:B31"/>
    <mergeCell ref="B6:E6"/>
    <mergeCell ref="A4:B4"/>
    <mergeCell ref="H6:J6"/>
    <mergeCell ref="A19:E19"/>
    <mergeCell ref="A10:B10"/>
    <mergeCell ref="I10:J10"/>
    <mergeCell ref="G10:H10"/>
    <mergeCell ref="E10:F10"/>
    <mergeCell ref="C10:D10"/>
    <mergeCell ref="A18:J18"/>
    <mergeCell ref="B8:E8"/>
    <mergeCell ref="A21:D21"/>
    <mergeCell ref="A23:B23"/>
    <mergeCell ref="C23:E23"/>
    <mergeCell ref="A27:B27"/>
    <mergeCell ref="A30:B30"/>
    <mergeCell ref="A29:B29"/>
    <mergeCell ref="A28:B28"/>
    <mergeCell ref="C27:D27"/>
    <mergeCell ref="B25:J25"/>
    <mergeCell ref="G30:H30"/>
    <mergeCell ref="G29:H29"/>
    <mergeCell ref="G28:H28"/>
    <mergeCell ref="G27:H27"/>
    <mergeCell ref="B35:J35"/>
    <mergeCell ref="B1:J1"/>
    <mergeCell ref="B37:D37"/>
    <mergeCell ref="A33:B33"/>
    <mergeCell ref="G33:H33"/>
    <mergeCell ref="E33:F33"/>
    <mergeCell ref="E31:F31"/>
    <mergeCell ref="E30:F30"/>
    <mergeCell ref="E29:F29"/>
    <mergeCell ref="E28:F28"/>
    <mergeCell ref="E27:F27"/>
    <mergeCell ref="H8:J8"/>
    <mergeCell ref="E32:F32"/>
    <mergeCell ref="G31:H31"/>
    <mergeCell ref="G32:H32"/>
    <mergeCell ref="A20:E20"/>
  </mergeCells>
  <phoneticPr fontId="2"/>
  <pageMargins left="0.74803149606299213" right="0.59055118110236227" top="0.70866141732283472" bottom="0.62992125984251968" header="0.27559055118110237"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84"/>
  <sheetViews>
    <sheetView view="pageBreakPreview" topLeftCell="B1" zoomScale="115" zoomScaleNormal="100" zoomScaleSheetLayoutView="115" workbookViewId="0">
      <selection activeCell="R3" sqref="R3"/>
    </sheetView>
  </sheetViews>
  <sheetFormatPr defaultColWidth="2.75" defaultRowHeight="13"/>
  <cols>
    <col min="1" max="1" width="8.25" style="6" hidden="1" customWidth="1"/>
    <col min="2" max="2" width="3.75" style="51" customWidth="1"/>
    <col min="3" max="3" width="15" style="5" customWidth="1"/>
    <col min="4" max="5" width="3.75" style="5" customWidth="1"/>
    <col min="6" max="17" width="5" style="5" customWidth="1"/>
    <col min="18" max="18" width="10" style="5" customWidth="1"/>
    <col min="19" max="19" width="2.33203125" style="5" customWidth="1"/>
    <col min="20" max="20" width="20.75" style="5" customWidth="1"/>
    <col min="21" max="21" width="1.25" style="5" customWidth="1"/>
    <col min="22" max="22" width="8.33203125" style="5" customWidth="1"/>
    <col min="23" max="23" width="2.75" style="5" customWidth="1"/>
    <col min="24" max="24" width="8.33203125" style="5" customWidth="1"/>
    <col min="25" max="25" width="2.75" style="5" customWidth="1"/>
    <col min="26" max="26" width="8.33203125" style="5" customWidth="1"/>
    <col min="27" max="27" width="2.75" style="5" customWidth="1"/>
    <col min="28" max="28" width="8.33203125" style="5" customWidth="1"/>
    <col min="29" max="29" width="2.75" style="5" customWidth="1"/>
    <col min="30" max="30" width="8.33203125" style="5" customWidth="1"/>
    <col min="31" max="31" width="2.75" style="5" customWidth="1"/>
    <col min="32" max="38" width="5" style="5" customWidth="1"/>
    <col min="39" max="16384" width="2.75" style="5"/>
  </cols>
  <sheetData>
    <row r="1" spans="1:38" ht="15" customHeight="1" thickBot="1">
      <c r="A1" s="4">
        <f>$V$1</f>
        <v>0</v>
      </c>
      <c r="B1" s="504" t="s">
        <v>104</v>
      </c>
      <c r="C1" s="504"/>
      <c r="D1" s="504"/>
      <c r="E1" s="504"/>
      <c r="F1" s="504"/>
      <c r="G1" s="504"/>
      <c r="H1" s="504"/>
      <c r="I1" s="504"/>
      <c r="J1" s="504"/>
      <c r="K1" s="504"/>
      <c r="L1" s="504"/>
      <c r="M1" s="504"/>
      <c r="N1" s="504"/>
      <c r="O1" s="504"/>
      <c r="P1" s="504"/>
      <c r="Q1" s="504"/>
      <c r="R1" s="121"/>
      <c r="S1" s="122"/>
      <c r="T1" s="122"/>
      <c r="V1" s="88"/>
      <c r="W1" s="512" t="s">
        <v>231</v>
      </c>
      <c r="X1" s="513"/>
      <c r="Y1" s="509" t="str">
        <f>IFERROR(VLOOKUP(V1,'2020バレーＢ表'!X14:Y61,2,0),"")</f>
        <v/>
      </c>
      <c r="Z1" s="510"/>
      <c r="AA1" s="510"/>
      <c r="AB1" s="510"/>
      <c r="AC1" s="510"/>
      <c r="AD1" s="510"/>
      <c r="AE1" s="511"/>
    </row>
    <row r="2" spans="1:38" ht="15" customHeight="1" thickBot="1">
      <c r="A2" s="6" t="s">
        <v>105</v>
      </c>
      <c r="B2" s="505" t="s">
        <v>106</v>
      </c>
      <c r="C2" s="505"/>
      <c r="D2" s="505"/>
      <c r="E2" s="505"/>
      <c r="F2" s="505"/>
      <c r="G2" s="505"/>
      <c r="H2" s="505"/>
      <c r="I2" s="505"/>
      <c r="J2" s="505"/>
      <c r="K2" s="505"/>
      <c r="L2" s="505"/>
      <c r="M2" s="505"/>
      <c r="N2" s="505"/>
      <c r="O2" s="505"/>
      <c r="P2" s="505"/>
      <c r="Q2" s="505"/>
      <c r="R2" s="123" t="s">
        <v>247</v>
      </c>
      <c r="S2" s="122"/>
      <c r="T2" s="123" t="s">
        <v>303</v>
      </c>
      <c r="V2" s="88"/>
      <c r="W2" s="512" t="s">
        <v>232</v>
      </c>
      <c r="X2" s="513"/>
      <c r="Y2" s="509" t="str">
        <f>IFERROR(VLOOKUP(V2,'2020バレーＢ表'!U17:V19,2,1),"")</f>
        <v/>
      </c>
      <c r="Z2" s="510"/>
      <c r="AA2" s="510"/>
      <c r="AB2" s="510"/>
      <c r="AC2" s="510"/>
      <c r="AD2" s="510"/>
      <c r="AE2" s="511"/>
    </row>
    <row r="3" spans="1:38" ht="45.65" customHeight="1" thickTop="1" thickBot="1">
      <c r="A3" s="4">
        <f>$V$2</f>
        <v>0</v>
      </c>
      <c r="B3" s="506" t="s">
        <v>308</v>
      </c>
      <c r="C3" s="505"/>
      <c r="D3" s="505"/>
      <c r="E3" s="505"/>
      <c r="F3" s="505"/>
      <c r="G3" s="505"/>
      <c r="H3" s="505"/>
      <c r="I3" s="505"/>
      <c r="J3" s="505"/>
      <c r="K3" s="505"/>
      <c r="L3" s="505"/>
      <c r="M3" s="505"/>
      <c r="N3" s="505"/>
      <c r="O3" s="505"/>
      <c r="P3" s="505"/>
      <c r="Q3" s="505"/>
      <c r="R3" s="343"/>
      <c r="S3" s="122"/>
      <c r="T3" s="124" t="str">
        <f>$Y$3</f>
        <v/>
      </c>
      <c r="V3" s="88">
        <f>$R$3</f>
        <v>0</v>
      </c>
      <c r="W3" s="512" t="s">
        <v>304</v>
      </c>
      <c r="X3" s="513"/>
      <c r="Y3" s="509" t="str">
        <f>IFERROR(VLOOKUP(V3,'2020バレーＢ表'!U28:V41,2,1),"")</f>
        <v/>
      </c>
      <c r="Z3" s="510"/>
      <c r="AA3" s="510"/>
      <c r="AB3" s="510"/>
      <c r="AC3" s="510"/>
      <c r="AD3" s="510"/>
      <c r="AE3" s="511"/>
    </row>
    <row r="4" spans="1:38" ht="18.75" customHeight="1" thickTop="1" thickBot="1">
      <c r="A4" s="7" t="s">
        <v>108</v>
      </c>
      <c r="B4" s="119" t="s">
        <v>109</v>
      </c>
      <c r="C4" s="518" t="s">
        <v>110</v>
      </c>
      <c r="D4" s="518"/>
      <c r="E4" s="518"/>
      <c r="F4" s="518"/>
      <c r="G4" s="518"/>
      <c r="H4" s="518"/>
      <c r="I4" s="518"/>
      <c r="J4" s="518"/>
      <c r="K4" s="518"/>
      <c r="L4" s="518"/>
      <c r="M4" s="518"/>
      <c r="N4" s="518"/>
      <c r="O4" s="518"/>
      <c r="P4" s="120"/>
      <c r="Q4" s="120"/>
      <c r="R4" s="125"/>
      <c r="S4" s="125"/>
      <c r="T4" s="95" t="s">
        <v>305</v>
      </c>
    </row>
    <row r="5" spans="1:38" ht="17.5" customHeight="1" thickBot="1">
      <c r="B5" s="10" t="s">
        <v>111</v>
      </c>
      <c r="C5" s="519" t="s">
        <v>95</v>
      </c>
      <c r="D5" s="519"/>
      <c r="E5" s="519"/>
      <c r="F5" s="519"/>
      <c r="G5" s="519"/>
      <c r="H5" s="519"/>
      <c r="I5" s="519"/>
      <c r="J5" s="519"/>
      <c r="K5" s="519"/>
      <c r="L5" s="519"/>
      <c r="M5" s="519"/>
      <c r="N5" s="519"/>
      <c r="O5" s="519"/>
      <c r="P5" s="126">
        <f>COUNTIF($I$24:$O$83,"Ｐ")</f>
        <v>0</v>
      </c>
      <c r="Q5" s="127"/>
      <c r="R5" s="128"/>
      <c r="S5" s="128"/>
      <c r="T5" s="129"/>
      <c r="V5" s="507" t="s">
        <v>71</v>
      </c>
      <c r="W5" s="508"/>
      <c r="X5" s="516" t="s">
        <v>8</v>
      </c>
      <c r="Y5" s="520"/>
      <c r="Z5" s="516" t="s">
        <v>107</v>
      </c>
      <c r="AA5" s="517"/>
      <c r="AB5" s="516" t="s">
        <v>67</v>
      </c>
      <c r="AC5" s="517"/>
      <c r="AD5" s="516" t="s">
        <v>9</v>
      </c>
      <c r="AE5" s="517"/>
    </row>
    <row r="6" spans="1:38" ht="17.5" customHeight="1" thickBot="1">
      <c r="B6" s="11" t="s">
        <v>112</v>
      </c>
      <c r="C6" s="514" t="s">
        <v>91</v>
      </c>
      <c r="D6" s="514"/>
      <c r="E6" s="514"/>
      <c r="F6" s="514"/>
      <c r="G6" s="514"/>
      <c r="H6" s="514"/>
      <c r="I6" s="514"/>
      <c r="J6" s="514"/>
      <c r="K6" s="514"/>
      <c r="L6" s="514"/>
      <c r="M6" s="514"/>
      <c r="N6" s="514"/>
      <c r="O6" s="515"/>
      <c r="P6" s="127"/>
      <c r="Q6" s="126">
        <f>COUNTIF($I$24:$O$83,"Ｒ")</f>
        <v>0</v>
      </c>
      <c r="R6" s="130"/>
      <c r="S6" s="128"/>
      <c r="T6" s="129"/>
      <c r="V6" s="8">
        <f>$P$5</f>
        <v>0</v>
      </c>
      <c r="W6" s="9" t="s">
        <v>68</v>
      </c>
      <c r="X6" s="8">
        <f>$Q$6+$Q$7</f>
        <v>0</v>
      </c>
      <c r="Y6" s="9" t="s">
        <v>68</v>
      </c>
      <c r="Z6" s="8">
        <f>$Q$9</f>
        <v>0</v>
      </c>
      <c r="AA6" s="9" t="s">
        <v>68</v>
      </c>
      <c r="AB6" s="8">
        <f>$Q$10</f>
        <v>0</v>
      </c>
      <c r="AC6" s="9" t="s">
        <v>68</v>
      </c>
      <c r="AD6" s="8">
        <f>$Q$8</f>
        <v>0</v>
      </c>
      <c r="AE6" s="9" t="s">
        <v>68</v>
      </c>
    </row>
    <row r="7" spans="1:38" ht="17.5" customHeight="1" thickBot="1">
      <c r="B7" s="11" t="s">
        <v>113</v>
      </c>
      <c r="C7" s="514" t="s">
        <v>92</v>
      </c>
      <c r="D7" s="514"/>
      <c r="E7" s="514"/>
      <c r="F7" s="514"/>
      <c r="G7" s="514"/>
      <c r="H7" s="514"/>
      <c r="I7" s="514"/>
      <c r="J7" s="514"/>
      <c r="K7" s="514"/>
      <c r="L7" s="514"/>
      <c r="M7" s="514"/>
      <c r="N7" s="514"/>
      <c r="O7" s="515"/>
      <c r="P7" s="127"/>
      <c r="Q7" s="126">
        <f>COUNTIF($I$24:$O$83,"Ｇ")</f>
        <v>0</v>
      </c>
      <c r="R7" s="130"/>
      <c r="S7" s="128"/>
      <c r="T7" s="129"/>
    </row>
    <row r="8" spans="1:38" ht="17.5" customHeight="1" thickBot="1">
      <c r="B8" s="11" t="s">
        <v>114</v>
      </c>
      <c r="C8" s="514" t="s">
        <v>306</v>
      </c>
      <c r="D8" s="514"/>
      <c r="E8" s="514"/>
      <c r="F8" s="514"/>
      <c r="G8" s="514"/>
      <c r="H8" s="514"/>
      <c r="I8" s="514"/>
      <c r="J8" s="514"/>
      <c r="K8" s="514"/>
      <c r="L8" s="514"/>
      <c r="M8" s="514"/>
      <c r="N8" s="514"/>
      <c r="O8" s="515"/>
      <c r="P8" s="127"/>
      <c r="Q8" s="126">
        <f>COUNTIF($I$24:$O$83,"Ｓ")</f>
        <v>0</v>
      </c>
      <c r="R8" s="130"/>
      <c r="S8" s="128"/>
      <c r="T8" s="129"/>
    </row>
    <row r="9" spans="1:38" ht="17.5" customHeight="1" thickBot="1">
      <c r="B9" s="11" t="s">
        <v>115</v>
      </c>
      <c r="C9" s="514" t="s">
        <v>94</v>
      </c>
      <c r="D9" s="514"/>
      <c r="E9" s="514"/>
      <c r="F9" s="514"/>
      <c r="G9" s="514"/>
      <c r="H9" s="514"/>
      <c r="I9" s="514"/>
      <c r="J9" s="514"/>
      <c r="K9" s="514"/>
      <c r="L9" s="514"/>
      <c r="M9" s="514"/>
      <c r="N9" s="514"/>
      <c r="O9" s="515"/>
      <c r="P9" s="127"/>
      <c r="Q9" s="126">
        <f>COUNTIF($I$24:$O$83,"Ｍ")</f>
        <v>0</v>
      </c>
      <c r="R9" s="130"/>
      <c r="S9" s="128"/>
      <c r="T9" s="129"/>
      <c r="V9" s="591" t="s">
        <v>248</v>
      </c>
      <c r="W9" s="592"/>
      <c r="X9" s="592"/>
      <c r="Y9" s="592"/>
      <c r="Z9" s="592"/>
      <c r="AA9" s="592"/>
      <c r="AB9" s="592"/>
      <c r="AC9" s="592"/>
      <c r="AD9" s="592"/>
      <c r="AE9" s="592"/>
      <c r="AF9" s="502" t="s">
        <v>272</v>
      </c>
      <c r="AG9" s="502"/>
      <c r="AH9" s="502"/>
      <c r="AI9" s="502"/>
      <c r="AJ9" s="502"/>
      <c r="AK9" s="502"/>
      <c r="AL9" s="503"/>
    </row>
    <row r="10" spans="1:38" ht="17.5" customHeight="1" thickBot="1">
      <c r="B10" s="11" t="s">
        <v>116</v>
      </c>
      <c r="C10" s="514" t="s">
        <v>96</v>
      </c>
      <c r="D10" s="514"/>
      <c r="E10" s="514"/>
      <c r="F10" s="514"/>
      <c r="G10" s="514"/>
      <c r="H10" s="514"/>
      <c r="I10" s="514"/>
      <c r="J10" s="514"/>
      <c r="K10" s="514"/>
      <c r="L10" s="514"/>
      <c r="M10" s="514"/>
      <c r="N10" s="514"/>
      <c r="O10" s="515"/>
      <c r="P10" s="127"/>
      <c r="Q10" s="126">
        <f>COUNTIF($I$24:$O$83,"Ｃ")</f>
        <v>0</v>
      </c>
      <c r="R10" s="130"/>
      <c r="S10" s="128"/>
      <c r="T10" s="129"/>
      <c r="V10" s="587">
        <v>10</v>
      </c>
      <c r="W10" s="588"/>
      <c r="X10" s="593" t="s">
        <v>233</v>
      </c>
      <c r="Y10" s="593"/>
      <c r="Z10" s="593"/>
      <c r="AA10" s="593"/>
      <c r="AB10" s="593"/>
      <c r="AC10" s="593"/>
      <c r="AD10" s="593"/>
      <c r="AE10" s="593"/>
      <c r="AF10" s="358">
        <v>43939</v>
      </c>
      <c r="AG10" s="358">
        <v>43940</v>
      </c>
      <c r="AH10" s="358">
        <v>43945</v>
      </c>
      <c r="AI10" s="358">
        <v>43950</v>
      </c>
      <c r="AJ10" s="358"/>
      <c r="AK10" s="358"/>
      <c r="AL10" s="359"/>
    </row>
    <row r="11" spans="1:38" ht="17.5" customHeight="1" thickBot="1">
      <c r="B11" s="11" t="s">
        <v>117</v>
      </c>
      <c r="C11" s="514" t="s">
        <v>97</v>
      </c>
      <c r="D11" s="514"/>
      <c r="E11" s="514"/>
      <c r="F11" s="514"/>
      <c r="G11" s="514"/>
      <c r="H11" s="514"/>
      <c r="I11" s="514"/>
      <c r="J11" s="514"/>
      <c r="K11" s="514"/>
      <c r="L11" s="514"/>
      <c r="M11" s="514"/>
      <c r="N11" s="514"/>
      <c r="O11" s="515"/>
      <c r="P11" s="127"/>
      <c r="Q11" s="126">
        <f>COUNTIF($I$24:$O$83,"Ｔ")</f>
        <v>0</v>
      </c>
      <c r="R11" s="129"/>
      <c r="S11" s="129"/>
      <c r="T11" s="129"/>
      <c r="V11" s="587">
        <v>20</v>
      </c>
      <c r="W11" s="588"/>
      <c r="X11" s="593" t="s">
        <v>234</v>
      </c>
      <c r="Y11" s="593"/>
      <c r="Z11" s="593"/>
      <c r="AA11" s="593"/>
      <c r="AB11" s="593"/>
      <c r="AC11" s="593"/>
      <c r="AD11" s="593"/>
      <c r="AE11" s="593"/>
      <c r="AF11" s="358">
        <v>43988</v>
      </c>
      <c r="AG11" s="358">
        <v>43989</v>
      </c>
      <c r="AH11" s="358">
        <v>43995</v>
      </c>
      <c r="AI11" s="358">
        <v>43996</v>
      </c>
      <c r="AJ11" s="358"/>
      <c r="AK11" s="358"/>
      <c r="AL11" s="359"/>
    </row>
    <row r="12" spans="1:38" ht="17.5" customHeight="1">
      <c r="B12" s="12" t="s">
        <v>118</v>
      </c>
      <c r="C12" s="521" t="s">
        <v>93</v>
      </c>
      <c r="D12" s="521"/>
      <c r="E12" s="521"/>
      <c r="F12" s="521"/>
      <c r="G12" s="521"/>
      <c r="H12" s="521"/>
      <c r="I12" s="521"/>
      <c r="J12" s="521"/>
      <c r="K12" s="521"/>
      <c r="L12" s="521"/>
      <c r="M12" s="521"/>
      <c r="N12" s="521"/>
      <c r="O12" s="522"/>
      <c r="P12" s="127"/>
      <c r="Q12" s="127"/>
      <c r="R12" s="129"/>
      <c r="S12" s="129"/>
      <c r="T12" s="129"/>
      <c r="V12" s="587">
        <v>21</v>
      </c>
      <c r="W12" s="588"/>
      <c r="X12" s="593" t="s">
        <v>235</v>
      </c>
      <c r="Y12" s="593"/>
      <c r="Z12" s="593"/>
      <c r="AA12" s="593"/>
      <c r="AB12" s="593"/>
      <c r="AC12" s="593"/>
      <c r="AD12" s="593"/>
      <c r="AE12" s="593"/>
      <c r="AF12" s="358" t="s">
        <v>250</v>
      </c>
      <c r="AG12" s="358" t="s">
        <v>264</v>
      </c>
      <c r="AH12" s="358" t="s">
        <v>265</v>
      </c>
      <c r="AI12" s="358" t="s">
        <v>264</v>
      </c>
      <c r="AJ12" s="358"/>
      <c r="AK12" s="358"/>
      <c r="AL12" s="359"/>
    </row>
    <row r="13" spans="1:38" ht="17.5" customHeight="1" thickBot="1">
      <c r="B13" s="131"/>
      <c r="C13" s="131"/>
      <c r="D13" s="131"/>
      <c r="E13" s="131"/>
      <c r="F13" s="131"/>
      <c r="G13" s="131"/>
      <c r="H13" s="131"/>
      <c r="I13" s="131"/>
      <c r="J13" s="131"/>
      <c r="K13" s="131"/>
      <c r="L13" s="131"/>
      <c r="M13" s="131"/>
      <c r="N13" s="131"/>
      <c r="O13" s="131"/>
      <c r="P13" s="131"/>
      <c r="Q13" s="131"/>
      <c r="R13" s="131"/>
      <c r="S13" s="131"/>
      <c r="T13" s="131"/>
      <c r="V13" s="587">
        <v>22</v>
      </c>
      <c r="W13" s="588"/>
      <c r="X13" s="593" t="s">
        <v>236</v>
      </c>
      <c r="Y13" s="593"/>
      <c r="Z13" s="593"/>
      <c r="AA13" s="593"/>
      <c r="AB13" s="593"/>
      <c r="AC13" s="593"/>
      <c r="AD13" s="593"/>
      <c r="AE13" s="593"/>
      <c r="AF13" s="358" t="s">
        <v>250</v>
      </c>
      <c r="AG13" s="358" t="s">
        <v>252</v>
      </c>
      <c r="AH13" s="358" t="s">
        <v>251</v>
      </c>
      <c r="AI13" s="358" t="s">
        <v>253</v>
      </c>
      <c r="AJ13" s="358" t="s">
        <v>254</v>
      </c>
      <c r="AK13" s="358" t="s">
        <v>255</v>
      </c>
      <c r="AL13" s="359" t="s">
        <v>250</v>
      </c>
    </row>
    <row r="14" spans="1:38" ht="17.5" customHeight="1">
      <c r="B14" s="523" t="s">
        <v>249</v>
      </c>
      <c r="C14" s="523"/>
      <c r="D14" s="523"/>
      <c r="E14" s="523"/>
      <c r="F14" s="523"/>
      <c r="G14" s="523"/>
      <c r="H14" s="523"/>
      <c r="I14" s="523"/>
      <c r="J14" s="523"/>
      <c r="K14" s="523"/>
      <c r="L14" s="523"/>
      <c r="M14" s="132"/>
      <c r="N14" s="133"/>
      <c r="O14" s="134"/>
      <c r="P14" s="582" t="s">
        <v>230</v>
      </c>
      <c r="Q14" s="583"/>
      <c r="R14" s="576"/>
      <c r="S14" s="577"/>
      <c r="T14" s="578"/>
      <c r="V14" s="587">
        <v>30</v>
      </c>
      <c r="W14" s="588"/>
      <c r="X14" s="593" t="s">
        <v>285</v>
      </c>
      <c r="Y14" s="593"/>
      <c r="Z14" s="593"/>
      <c r="AA14" s="593"/>
      <c r="AB14" s="593"/>
      <c r="AC14" s="593"/>
      <c r="AD14" s="593"/>
      <c r="AE14" s="593"/>
      <c r="AF14" s="358" t="s">
        <v>273</v>
      </c>
      <c r="AG14" s="358"/>
      <c r="AH14" s="358"/>
      <c r="AI14" s="358"/>
      <c r="AJ14" s="358"/>
      <c r="AK14" s="358"/>
      <c r="AL14" s="359"/>
    </row>
    <row r="15" spans="1:38" ht="17.5" customHeight="1" thickBot="1">
      <c r="B15" s="523"/>
      <c r="C15" s="523"/>
      <c r="D15" s="523"/>
      <c r="E15" s="523"/>
      <c r="F15" s="523"/>
      <c r="G15" s="523"/>
      <c r="H15" s="523"/>
      <c r="I15" s="523"/>
      <c r="J15" s="523"/>
      <c r="K15" s="523"/>
      <c r="L15" s="523"/>
      <c r="M15" s="132"/>
      <c r="N15" s="133"/>
      <c r="O15" s="134"/>
      <c r="P15" s="582"/>
      <c r="Q15" s="583"/>
      <c r="R15" s="579"/>
      <c r="S15" s="580"/>
      <c r="T15" s="581"/>
      <c r="V15" s="587">
        <v>31</v>
      </c>
      <c r="W15" s="588"/>
      <c r="X15" s="593" t="s">
        <v>244</v>
      </c>
      <c r="Y15" s="593"/>
      <c r="Z15" s="593"/>
      <c r="AA15" s="593"/>
      <c r="AB15" s="593"/>
      <c r="AC15" s="593"/>
      <c r="AD15" s="593"/>
      <c r="AE15" s="593"/>
      <c r="AF15" s="358" t="s">
        <v>266</v>
      </c>
      <c r="AG15" s="358"/>
      <c r="AH15" s="358"/>
      <c r="AI15" s="358"/>
      <c r="AJ15" s="358"/>
      <c r="AK15" s="358"/>
      <c r="AL15" s="359"/>
    </row>
    <row r="16" spans="1:38" ht="17.5" customHeight="1" thickBot="1">
      <c r="B16" s="523"/>
      <c r="C16" s="523"/>
      <c r="D16" s="523"/>
      <c r="E16" s="523"/>
      <c r="F16" s="523"/>
      <c r="G16" s="523"/>
      <c r="H16" s="523"/>
      <c r="I16" s="523"/>
      <c r="J16" s="523"/>
      <c r="K16" s="523"/>
      <c r="L16" s="523"/>
      <c r="M16" s="132"/>
      <c r="N16" s="133"/>
      <c r="O16" s="134"/>
      <c r="P16" s="582" t="s">
        <v>228</v>
      </c>
      <c r="Q16" s="582"/>
      <c r="R16" s="524">
        <f>'2020バレーＢ表'!O10</f>
        <v>0</v>
      </c>
      <c r="S16" s="525"/>
      <c r="T16" s="526"/>
      <c r="V16" s="587">
        <v>32</v>
      </c>
      <c r="W16" s="588"/>
      <c r="X16" s="593" t="s">
        <v>242</v>
      </c>
      <c r="Y16" s="593"/>
      <c r="Z16" s="593"/>
      <c r="AA16" s="593"/>
      <c r="AB16" s="593"/>
      <c r="AC16" s="593"/>
      <c r="AD16" s="593"/>
      <c r="AE16" s="593"/>
      <c r="AF16" s="358" t="s">
        <v>250</v>
      </c>
      <c r="AG16" s="358" t="s">
        <v>266</v>
      </c>
      <c r="AH16" s="358" t="s">
        <v>267</v>
      </c>
      <c r="AI16" s="358" t="s">
        <v>266</v>
      </c>
      <c r="AJ16" s="358" t="s">
        <v>266</v>
      </c>
      <c r="AK16" s="358" t="s">
        <v>250</v>
      </c>
      <c r="AL16" s="359"/>
    </row>
    <row r="17" spans="1:38" ht="17.5" customHeight="1">
      <c r="B17" s="536" t="s">
        <v>4</v>
      </c>
      <c r="C17" s="537"/>
      <c r="D17" s="524">
        <f>'2020バレーＢ表'!$D$10</f>
        <v>0</v>
      </c>
      <c r="E17" s="525"/>
      <c r="F17" s="525"/>
      <c r="G17" s="525"/>
      <c r="H17" s="525"/>
      <c r="I17" s="525"/>
      <c r="J17" s="526"/>
      <c r="K17" s="530" t="s">
        <v>229</v>
      </c>
      <c r="L17" s="531"/>
      <c r="M17" s="532">
        <f>'2020バレーＢ表'!$L$10</f>
        <v>0</v>
      </c>
      <c r="N17" s="533"/>
      <c r="O17" s="133"/>
      <c r="P17" s="582"/>
      <c r="Q17" s="582"/>
      <c r="R17" s="584"/>
      <c r="S17" s="585"/>
      <c r="T17" s="586"/>
      <c r="V17" s="587">
        <v>33</v>
      </c>
      <c r="W17" s="588"/>
      <c r="X17" s="593" t="s">
        <v>243</v>
      </c>
      <c r="Y17" s="593"/>
      <c r="Z17" s="593"/>
      <c r="AA17" s="593"/>
      <c r="AB17" s="593"/>
      <c r="AC17" s="593"/>
      <c r="AD17" s="593"/>
      <c r="AE17" s="593"/>
      <c r="AF17" s="358" t="s">
        <v>250</v>
      </c>
      <c r="AG17" s="358" t="s">
        <v>257</v>
      </c>
      <c r="AH17" s="358" t="s">
        <v>257</v>
      </c>
      <c r="AI17" s="358" t="s">
        <v>268</v>
      </c>
      <c r="AJ17" s="358" t="s">
        <v>269</v>
      </c>
      <c r="AK17" s="358" t="s">
        <v>250</v>
      </c>
      <c r="AL17" s="359"/>
    </row>
    <row r="18" spans="1:38" ht="17.5" customHeight="1" thickBot="1">
      <c r="B18" s="536"/>
      <c r="C18" s="537"/>
      <c r="D18" s="527"/>
      <c r="E18" s="528"/>
      <c r="F18" s="528"/>
      <c r="G18" s="528"/>
      <c r="H18" s="528"/>
      <c r="I18" s="528"/>
      <c r="J18" s="529"/>
      <c r="K18" s="530"/>
      <c r="L18" s="531"/>
      <c r="M18" s="534"/>
      <c r="N18" s="535"/>
      <c r="O18" s="133"/>
      <c r="P18" s="582"/>
      <c r="Q18" s="582"/>
      <c r="R18" s="527"/>
      <c r="S18" s="528"/>
      <c r="T18" s="529"/>
      <c r="V18" s="587">
        <v>41</v>
      </c>
      <c r="W18" s="588"/>
      <c r="X18" s="593" t="s">
        <v>245</v>
      </c>
      <c r="Y18" s="593"/>
      <c r="Z18" s="593"/>
      <c r="AA18" s="593"/>
      <c r="AB18" s="593"/>
      <c r="AC18" s="593"/>
      <c r="AD18" s="593"/>
      <c r="AE18" s="593"/>
      <c r="AF18" s="358" t="s">
        <v>250</v>
      </c>
      <c r="AG18" s="358" t="s">
        <v>266</v>
      </c>
      <c r="AH18" s="358" t="s">
        <v>266</v>
      </c>
      <c r="AI18" s="358"/>
      <c r="AJ18" s="358"/>
      <c r="AK18" s="358"/>
      <c r="AL18" s="359"/>
    </row>
    <row r="19" spans="1:38" ht="17.5" customHeight="1" thickBot="1">
      <c r="B19" s="135"/>
      <c r="C19" s="131"/>
      <c r="D19" s="131"/>
      <c r="E19" s="131"/>
      <c r="F19" s="131"/>
      <c r="G19" s="131"/>
      <c r="H19" s="131"/>
      <c r="I19" s="131"/>
      <c r="J19" s="131"/>
      <c r="K19" s="131"/>
      <c r="L19" s="131"/>
      <c r="M19" s="131"/>
      <c r="N19" s="131"/>
      <c r="O19" s="131"/>
      <c r="P19" s="131"/>
      <c r="Q19" s="131"/>
      <c r="R19" s="131"/>
      <c r="S19" s="131"/>
      <c r="T19" s="131"/>
      <c r="V19" s="587">
        <v>43</v>
      </c>
      <c r="W19" s="588"/>
      <c r="X19" s="593" t="s">
        <v>246</v>
      </c>
      <c r="Y19" s="593"/>
      <c r="Z19" s="593"/>
      <c r="AA19" s="593"/>
      <c r="AB19" s="593"/>
      <c r="AC19" s="593"/>
      <c r="AD19" s="593"/>
      <c r="AE19" s="593"/>
      <c r="AF19" s="358" t="s">
        <v>250</v>
      </c>
      <c r="AG19" s="358" t="s">
        <v>252</v>
      </c>
      <c r="AH19" s="358" t="s">
        <v>251</v>
      </c>
      <c r="AI19" s="358" t="s">
        <v>253</v>
      </c>
      <c r="AJ19" s="358" t="s">
        <v>254</v>
      </c>
      <c r="AK19" s="358" t="s">
        <v>255</v>
      </c>
      <c r="AL19" s="359" t="s">
        <v>250</v>
      </c>
    </row>
    <row r="20" spans="1:38" ht="17.5" customHeight="1">
      <c r="B20" s="538" t="s">
        <v>101</v>
      </c>
      <c r="C20" s="539"/>
      <c r="D20" s="539"/>
      <c r="E20" s="539"/>
      <c r="F20" s="540" t="s">
        <v>100</v>
      </c>
      <c r="G20" s="541"/>
      <c r="H20" s="542"/>
      <c r="I20" s="543" t="s">
        <v>119</v>
      </c>
      <c r="J20" s="543"/>
      <c r="K20" s="543"/>
      <c r="L20" s="543"/>
      <c r="M20" s="543"/>
      <c r="N20" s="543"/>
      <c r="O20" s="544"/>
      <c r="P20" s="547" t="s">
        <v>120</v>
      </c>
      <c r="Q20" s="550" t="s">
        <v>121</v>
      </c>
      <c r="R20" s="566" t="s">
        <v>302</v>
      </c>
      <c r="S20" s="567"/>
      <c r="T20" s="568"/>
      <c r="V20" s="587">
        <v>50</v>
      </c>
      <c r="W20" s="588"/>
      <c r="X20" s="593" t="s">
        <v>238</v>
      </c>
      <c r="Y20" s="593"/>
      <c r="Z20" s="593"/>
      <c r="AA20" s="593"/>
      <c r="AB20" s="593"/>
      <c r="AC20" s="593"/>
      <c r="AD20" s="593"/>
      <c r="AE20" s="593"/>
      <c r="AF20" s="358" t="s">
        <v>257</v>
      </c>
      <c r="AG20" s="358" t="s">
        <v>257</v>
      </c>
      <c r="AH20" s="358"/>
      <c r="AI20" s="358"/>
      <c r="AJ20" s="358"/>
      <c r="AK20" s="358"/>
      <c r="AL20" s="359"/>
    </row>
    <row r="21" spans="1:38" ht="17.5" customHeight="1">
      <c r="B21" s="553"/>
      <c r="C21" s="555" t="s">
        <v>5</v>
      </c>
      <c r="D21" s="555" t="s">
        <v>6</v>
      </c>
      <c r="E21" s="557"/>
      <c r="F21" s="559" t="s">
        <v>99</v>
      </c>
      <c r="G21" s="561" t="s">
        <v>122</v>
      </c>
      <c r="H21" s="563" t="s">
        <v>98</v>
      </c>
      <c r="I21" s="545"/>
      <c r="J21" s="545"/>
      <c r="K21" s="545"/>
      <c r="L21" s="545"/>
      <c r="M21" s="545"/>
      <c r="N21" s="545"/>
      <c r="O21" s="546"/>
      <c r="P21" s="548"/>
      <c r="Q21" s="551"/>
      <c r="R21" s="569"/>
      <c r="S21" s="570"/>
      <c r="T21" s="571"/>
      <c r="V21" s="587">
        <v>60</v>
      </c>
      <c r="W21" s="588"/>
      <c r="X21" s="593" t="s">
        <v>239</v>
      </c>
      <c r="Y21" s="593"/>
      <c r="Z21" s="593"/>
      <c r="AA21" s="593"/>
      <c r="AB21" s="593"/>
      <c r="AC21" s="593"/>
      <c r="AD21" s="593"/>
      <c r="AE21" s="593"/>
      <c r="AF21" s="358" t="s">
        <v>258</v>
      </c>
      <c r="AG21" s="358" t="s">
        <v>262</v>
      </c>
      <c r="AH21" s="358" t="s">
        <v>258</v>
      </c>
      <c r="AI21" s="358" t="s">
        <v>263</v>
      </c>
      <c r="AJ21" s="358"/>
      <c r="AK21" s="358"/>
      <c r="AL21" s="359"/>
    </row>
    <row r="22" spans="1:38" ht="17.5" customHeight="1">
      <c r="B22" s="553"/>
      <c r="C22" s="555"/>
      <c r="D22" s="555"/>
      <c r="E22" s="557"/>
      <c r="F22" s="559"/>
      <c r="G22" s="561"/>
      <c r="H22" s="563"/>
      <c r="I22" s="565" t="str">
        <f t="shared" ref="I22" si="0">$Y$3</f>
        <v/>
      </c>
      <c r="J22" s="565"/>
      <c r="K22" s="565"/>
      <c r="L22" s="565"/>
      <c r="M22" s="565"/>
      <c r="N22" s="565"/>
      <c r="O22" s="565"/>
      <c r="P22" s="548"/>
      <c r="Q22" s="551"/>
      <c r="R22" s="569"/>
      <c r="S22" s="570"/>
      <c r="T22" s="571"/>
      <c r="V22" s="587">
        <v>62</v>
      </c>
      <c r="W22" s="588"/>
      <c r="X22" s="593" t="s">
        <v>240</v>
      </c>
      <c r="Y22" s="593"/>
      <c r="Z22" s="593"/>
      <c r="AA22" s="593"/>
      <c r="AB22" s="593"/>
      <c r="AC22" s="593"/>
      <c r="AD22" s="593"/>
      <c r="AE22" s="593"/>
      <c r="AF22" s="358" t="s">
        <v>250</v>
      </c>
      <c r="AG22" s="358" t="s">
        <v>259</v>
      </c>
      <c r="AH22" s="358" t="s">
        <v>259</v>
      </c>
      <c r="AI22" s="358" t="s">
        <v>260</v>
      </c>
      <c r="AJ22" s="358" t="s">
        <v>261</v>
      </c>
      <c r="AK22" s="358" t="s">
        <v>259</v>
      </c>
      <c r="AL22" s="359" t="s">
        <v>250</v>
      </c>
    </row>
    <row r="23" spans="1:38" ht="17.5" customHeight="1" thickBot="1">
      <c r="B23" s="554"/>
      <c r="C23" s="556"/>
      <c r="D23" s="556"/>
      <c r="E23" s="558"/>
      <c r="F23" s="560"/>
      <c r="G23" s="562"/>
      <c r="H23" s="564"/>
      <c r="I23" s="98" t="e">
        <f>IF(VLOOKUP($R$3,$V$9:$AL$23,11)="","",VLOOKUP($R$3,$V$9:$AL$23,11))</f>
        <v>#N/A</v>
      </c>
      <c r="J23" s="96" t="e">
        <f>IF(VLOOKUP($R$3,$V$9:$AL$23,12)="","",VLOOKUP($R$3,$V$9:$AL$23,12))</f>
        <v>#N/A</v>
      </c>
      <c r="K23" s="96" t="e">
        <f>IF(VLOOKUP($R$3,$V$9:$AL$23,13)="","",VLOOKUP($R$3,$V$9:$AL$23,13))</f>
        <v>#N/A</v>
      </c>
      <c r="L23" s="96" t="e">
        <f>IF(VLOOKUP($R$3,$V$9:$AL$23,14)="","",VLOOKUP($R$3,$V$9:$AL$23,14))</f>
        <v>#N/A</v>
      </c>
      <c r="M23" s="96" t="e">
        <f>IF(VLOOKUP($R$3,$V$9:$AL$23,15)="","",VLOOKUP($R$3,$V$9:$AL$23,15))</f>
        <v>#N/A</v>
      </c>
      <c r="N23" s="96" t="e">
        <f>IF(VLOOKUP($R$3,$V$9:$AL$23,16)="","",VLOOKUP($R$3,$V$9:$AL$23,16))</f>
        <v>#N/A</v>
      </c>
      <c r="O23" s="97" t="e">
        <f>IF(VLOOKUP($R$3,$V$9:$AL$23,17)="","",VLOOKUP($R$3,$V$9:$AL$23,17))</f>
        <v>#N/A</v>
      </c>
      <c r="P23" s="549"/>
      <c r="Q23" s="552"/>
      <c r="R23" s="572"/>
      <c r="S23" s="573"/>
      <c r="T23" s="574"/>
      <c r="V23" s="589">
        <v>70</v>
      </c>
      <c r="W23" s="590"/>
      <c r="X23" s="594" t="s">
        <v>89</v>
      </c>
      <c r="Y23" s="594"/>
      <c r="Z23" s="594"/>
      <c r="AA23" s="594"/>
      <c r="AB23" s="594"/>
      <c r="AC23" s="594"/>
      <c r="AD23" s="594"/>
      <c r="AE23" s="594"/>
      <c r="AF23" s="360" t="s">
        <v>256</v>
      </c>
      <c r="AG23" s="360" t="s">
        <v>270</v>
      </c>
      <c r="AH23" s="360" t="s">
        <v>271</v>
      </c>
      <c r="AI23" s="360"/>
      <c r="AJ23" s="360"/>
      <c r="AK23" s="360"/>
      <c r="AL23" s="361"/>
    </row>
    <row r="24" spans="1:38" ht="18.75" customHeight="1" thickTop="1">
      <c r="A24" s="6">
        <f>$A$3*10000+$A$1*100+B24</f>
        <v>1</v>
      </c>
      <c r="B24" s="136">
        <v>1</v>
      </c>
      <c r="C24" s="137" t="str">
        <f>IF('2020バレーＢ表'!C14="","",IF('2020バレーＢ表'!M14=3,"（抹消）",IF('2020バレーＢ表'!M14=4,"（活動実績なし）",IF('2020バレーＢ表'!M14=5,"（異動）",IF('2020バレーＢ表'!M14=1,'2020バレーＢ表'!O14,'2020バレーＢ表'!C14)))))</f>
        <v/>
      </c>
      <c r="D24" s="138" t="str">
        <f>IF('2020バレーＢ表'!D14="","",'2020バレーＢ表'!D14)</f>
        <v/>
      </c>
      <c r="E24" s="139" t="s">
        <v>1</v>
      </c>
      <c r="F24" s="17"/>
      <c r="G24" s="18"/>
      <c r="H24" s="19"/>
      <c r="I24" s="20"/>
      <c r="J24" s="21"/>
      <c r="K24" s="21"/>
      <c r="L24" s="21"/>
      <c r="M24" s="21"/>
      <c r="N24" s="21"/>
      <c r="O24" s="344"/>
      <c r="P24" s="154">
        <f>COUNTIF(I24:O24,"Ｐ")</f>
        <v>0</v>
      </c>
      <c r="Q24" s="155">
        <f>COUNTA(I24:O24)-COUNTIF(I24:O24,"Ｐ")-COUNTIF(I24:O24,"Ｘ")</f>
        <v>0</v>
      </c>
      <c r="R24" s="350" t="str">
        <f>IF('2020バレーＢ表'!L14="","",'2020バレーＢ表'!L14)</f>
        <v/>
      </c>
      <c r="S24" s="363" t="str">
        <f>IF('2020バレーＢ表'!M14="","",'2020バレーＢ表'!M14)</f>
        <v/>
      </c>
      <c r="T24" s="351" t="str">
        <f>IF('2020バレーＢ表'!N14="","",'2020バレーＢ表'!N14)</f>
        <v/>
      </c>
    </row>
    <row r="25" spans="1:38" ht="18.75" customHeight="1">
      <c r="A25" s="6">
        <f t="shared" ref="A25:A43" si="1">$A$3*10000+$A$1*100+B25</f>
        <v>2</v>
      </c>
      <c r="B25" s="140">
        <v>2</v>
      </c>
      <c r="C25" s="141" t="str">
        <f>IF('2020バレーＢ表'!C15="","",IF('2020バレーＢ表'!M15=3,"（抹消）",IF('2020バレーＢ表'!M15=4,"（活動実績なし）",IF('2020バレーＢ表'!M15=5,"（異動）",IF('2020バレーＢ表'!M15=1,'2020バレーＢ表'!O15,'2020バレーＢ表'!C15)))))</f>
        <v/>
      </c>
      <c r="D25" s="142" t="str">
        <f>IF('2020バレーＢ表'!D15="","",'2020バレーＢ表'!D15)</f>
        <v/>
      </c>
      <c r="E25" s="143" t="s">
        <v>1</v>
      </c>
      <c r="F25" s="17"/>
      <c r="G25" s="25"/>
      <c r="H25" s="26"/>
      <c r="I25" s="27"/>
      <c r="J25" s="28"/>
      <c r="K25" s="28"/>
      <c r="L25" s="28"/>
      <c r="M25" s="28"/>
      <c r="N25" s="28"/>
      <c r="O25" s="345"/>
      <c r="P25" s="156">
        <f t="shared" ref="P25:P83" si="2">COUNTIF(I25:O25,"Ｐ")</f>
        <v>0</v>
      </c>
      <c r="Q25" s="157">
        <f t="shared" ref="Q25:Q83" si="3">COUNTA(I25:O25)-COUNTIF(I25:O25,"Ｐ")-COUNTIF(I25:O25,"Ｘ")</f>
        <v>0</v>
      </c>
      <c r="R25" s="352" t="str">
        <f>IF('2020バレーＢ表'!L15="","",'2020バレーＢ表'!L15)</f>
        <v/>
      </c>
      <c r="S25" s="364" t="str">
        <f>IF('2020バレーＢ表'!M15="","",'2020バレーＢ表'!M15)</f>
        <v/>
      </c>
      <c r="T25" s="353" t="str">
        <f>IF('2020バレーＢ表'!N15="","",'2020バレーＢ表'!N15)</f>
        <v/>
      </c>
      <c r="V25" s="595" t="s">
        <v>54</v>
      </c>
      <c r="W25" s="595"/>
      <c r="X25" t="s">
        <v>0</v>
      </c>
      <c r="Y25" s="362" t="s">
        <v>61</v>
      </c>
      <c r="Z25" s="362" t="s">
        <v>62</v>
      </c>
    </row>
    <row r="26" spans="1:38" ht="18.75" customHeight="1">
      <c r="A26" s="6">
        <f t="shared" si="1"/>
        <v>3</v>
      </c>
      <c r="B26" s="140">
        <v>3</v>
      </c>
      <c r="C26" s="141" t="str">
        <f>IF('2020バレーＢ表'!C16="","",IF('2020バレーＢ表'!M16=3,"（抹消）",IF('2020バレーＢ表'!M16=4,"（活動実績なし）",IF('2020バレーＢ表'!M16=5,"（異動）",IF('2020バレーＢ表'!M16=1,'2020バレーＢ表'!O16,'2020バレーＢ表'!C16)))))</f>
        <v/>
      </c>
      <c r="D26" s="142" t="str">
        <f>IF('2020バレーＢ表'!D16="","",'2020バレーＢ表'!D16)</f>
        <v/>
      </c>
      <c r="E26" s="143" t="s">
        <v>1</v>
      </c>
      <c r="F26" s="24"/>
      <c r="G26" s="25"/>
      <c r="H26" s="26"/>
      <c r="I26" s="27"/>
      <c r="J26" s="28"/>
      <c r="K26" s="28"/>
      <c r="L26" s="28"/>
      <c r="M26" s="28"/>
      <c r="N26" s="28"/>
      <c r="O26" s="345"/>
      <c r="P26" s="156">
        <f t="shared" si="2"/>
        <v>0</v>
      </c>
      <c r="Q26" s="157">
        <f t="shared" si="3"/>
        <v>0</v>
      </c>
      <c r="R26" s="352" t="str">
        <f>IF('2020バレーＢ表'!L16="","",'2020バレーＢ表'!L16)</f>
        <v/>
      </c>
      <c r="S26" s="364" t="str">
        <f>IF('2020バレーＢ表'!M16="","",'2020バレーＢ表'!M16)</f>
        <v/>
      </c>
      <c r="T26" s="353" t="str">
        <f>IF('2020バレーＢ表'!N16="","",'2020バレーＢ表'!N16)</f>
        <v/>
      </c>
      <c r="W26">
        <v>1</v>
      </c>
      <c r="X26" t="s">
        <v>10</v>
      </c>
      <c r="Y26" s="362" t="s">
        <v>60</v>
      </c>
      <c r="Z26" s="362" t="s">
        <v>63</v>
      </c>
    </row>
    <row r="27" spans="1:38" ht="18.75" customHeight="1">
      <c r="A27" s="6">
        <f t="shared" si="1"/>
        <v>4</v>
      </c>
      <c r="B27" s="140">
        <v>4</v>
      </c>
      <c r="C27" s="141" t="str">
        <f>IF('2020バレーＢ表'!C17="","",IF('2020バレーＢ表'!M17=3,"（抹消）",IF('2020バレーＢ表'!M17=4,"（活動実績なし）",IF('2020バレーＢ表'!M17=5,"（異動）",IF('2020バレーＢ表'!M17=1,'2020バレーＢ表'!O17,'2020バレーＢ表'!C17)))))</f>
        <v/>
      </c>
      <c r="D27" s="142" t="str">
        <f>IF('2020バレーＢ表'!D17="","",'2020バレーＢ表'!D17)</f>
        <v/>
      </c>
      <c r="E27" s="143" t="s">
        <v>1</v>
      </c>
      <c r="F27" s="24"/>
      <c r="G27" s="25"/>
      <c r="H27" s="26"/>
      <c r="I27" s="27"/>
      <c r="J27" s="28"/>
      <c r="K27" s="28"/>
      <c r="L27" s="28"/>
      <c r="M27" s="28"/>
      <c r="N27" s="28"/>
      <c r="O27" s="345"/>
      <c r="P27" s="156">
        <f t="shared" si="2"/>
        <v>0</v>
      </c>
      <c r="Q27" s="157">
        <f t="shared" si="3"/>
        <v>0</v>
      </c>
      <c r="R27" s="352" t="str">
        <f>IF('2020バレーＢ表'!L17="","",'2020バレーＢ表'!L17)</f>
        <v/>
      </c>
      <c r="S27" s="364" t="str">
        <f>IF('2020バレーＢ表'!M17="","",'2020バレーＢ表'!M17)</f>
        <v/>
      </c>
      <c r="T27" s="353" t="str">
        <f>IF('2020バレーＢ表'!N17="","",'2020バレーＢ表'!N17)</f>
        <v/>
      </c>
      <c r="W27">
        <v>2</v>
      </c>
      <c r="X27" t="s">
        <v>11</v>
      </c>
      <c r="Y27" s="362" t="s">
        <v>60</v>
      </c>
      <c r="Z27" s="362" t="s">
        <v>63</v>
      </c>
    </row>
    <row r="28" spans="1:38" ht="18.75" customHeight="1">
      <c r="A28" s="6">
        <f t="shared" si="1"/>
        <v>5</v>
      </c>
      <c r="B28" s="140">
        <v>5</v>
      </c>
      <c r="C28" s="141" t="str">
        <f>IF('2020バレーＢ表'!C18="","",IF('2020バレーＢ表'!M18=3,"（抹消）",IF('2020バレーＢ表'!M18=4,"（活動実績なし）",IF('2020バレーＢ表'!M18=5,"（異動）",IF('2020バレーＢ表'!M18=1,'2020バレーＢ表'!O18,'2020バレーＢ表'!C18)))))</f>
        <v/>
      </c>
      <c r="D28" s="142" t="str">
        <f>IF('2020バレーＢ表'!D18="","",'2020バレーＢ表'!D18)</f>
        <v/>
      </c>
      <c r="E28" s="143" t="s">
        <v>1</v>
      </c>
      <c r="F28" s="24"/>
      <c r="G28" s="25"/>
      <c r="H28" s="26"/>
      <c r="I28" s="27"/>
      <c r="J28" s="28"/>
      <c r="K28" s="28"/>
      <c r="L28" s="28"/>
      <c r="M28" s="28"/>
      <c r="N28" s="28"/>
      <c r="O28" s="345"/>
      <c r="P28" s="156">
        <f t="shared" si="2"/>
        <v>0</v>
      </c>
      <c r="Q28" s="157">
        <f t="shared" si="3"/>
        <v>0</v>
      </c>
      <c r="R28" s="352" t="str">
        <f>IF('2020バレーＢ表'!L18="","",'2020バレーＢ表'!L18)</f>
        <v/>
      </c>
      <c r="S28" s="364" t="str">
        <f>IF('2020バレーＢ表'!M18="","",'2020バレーＢ表'!M18)</f>
        <v/>
      </c>
      <c r="T28" s="353" t="str">
        <f>IF('2020バレーＢ表'!N18="","",'2020バレーＢ表'!N18)</f>
        <v/>
      </c>
      <c r="W28">
        <v>3</v>
      </c>
      <c r="X28" t="s">
        <v>12</v>
      </c>
      <c r="Y28" s="362" t="s">
        <v>60</v>
      </c>
      <c r="Z28" s="362" t="s">
        <v>63</v>
      </c>
    </row>
    <row r="29" spans="1:38" ht="18.75" customHeight="1">
      <c r="A29" s="6">
        <f t="shared" si="1"/>
        <v>6</v>
      </c>
      <c r="B29" s="140">
        <v>6</v>
      </c>
      <c r="C29" s="141" t="str">
        <f>IF('2020バレーＢ表'!C19="","",IF('2020バレーＢ表'!M19=3,"（抹消）",IF('2020バレーＢ表'!M19=4,"（活動実績なし）",IF('2020バレーＢ表'!M19=5,"（異動）",IF('2020バレーＢ表'!M19=1,'2020バレーＢ表'!O19,'2020バレーＢ表'!C19)))))</f>
        <v/>
      </c>
      <c r="D29" s="142" t="str">
        <f>IF('2020バレーＢ表'!D19="","",'2020バレーＢ表'!D19)</f>
        <v/>
      </c>
      <c r="E29" s="143" t="s">
        <v>1</v>
      </c>
      <c r="F29" s="24"/>
      <c r="G29" s="25"/>
      <c r="H29" s="26"/>
      <c r="I29" s="27"/>
      <c r="J29" s="28"/>
      <c r="K29" s="28"/>
      <c r="L29" s="28"/>
      <c r="M29" s="28"/>
      <c r="N29" s="28"/>
      <c r="O29" s="345"/>
      <c r="P29" s="156">
        <f t="shared" si="2"/>
        <v>0</v>
      </c>
      <c r="Q29" s="157">
        <f t="shared" si="3"/>
        <v>0</v>
      </c>
      <c r="R29" s="352" t="str">
        <f>IF('2020バレーＢ表'!L19="","",'2020バレーＢ表'!L19)</f>
        <v/>
      </c>
      <c r="S29" s="364" t="str">
        <f>IF('2020バレーＢ表'!M19="","",'2020バレーＢ表'!M19)</f>
        <v/>
      </c>
      <c r="T29" s="353" t="str">
        <f>IF('2020バレーＢ表'!N19="","",'2020バレーＢ表'!N19)</f>
        <v/>
      </c>
      <c r="W29">
        <v>4</v>
      </c>
      <c r="X29" t="s">
        <v>13</v>
      </c>
      <c r="Y29" s="362" t="s">
        <v>60</v>
      </c>
      <c r="Z29" s="362" t="s">
        <v>63</v>
      </c>
    </row>
    <row r="30" spans="1:38" ht="18.75" customHeight="1">
      <c r="A30" s="6">
        <f t="shared" si="1"/>
        <v>7</v>
      </c>
      <c r="B30" s="140">
        <v>7</v>
      </c>
      <c r="C30" s="141" t="str">
        <f>IF('2020バレーＢ表'!C20="","",IF('2020バレーＢ表'!M20=3,"（抹消）",IF('2020バレーＢ表'!M20=4,"（活動実績なし）",IF('2020バレーＢ表'!M20=5,"（異動）",IF('2020バレーＢ表'!M20=1,'2020バレーＢ表'!O20,'2020バレーＢ表'!C20)))))</f>
        <v/>
      </c>
      <c r="D30" s="142" t="str">
        <f>IF('2020バレーＢ表'!D20="","",'2020バレーＢ表'!D20)</f>
        <v/>
      </c>
      <c r="E30" s="143" t="s">
        <v>1</v>
      </c>
      <c r="F30" s="24"/>
      <c r="G30" s="25"/>
      <c r="H30" s="26"/>
      <c r="I30" s="27"/>
      <c r="J30" s="28"/>
      <c r="K30" s="28"/>
      <c r="L30" s="28"/>
      <c r="M30" s="28"/>
      <c r="N30" s="28"/>
      <c r="O30" s="345"/>
      <c r="P30" s="156">
        <f t="shared" si="2"/>
        <v>0</v>
      </c>
      <c r="Q30" s="157">
        <f t="shared" si="3"/>
        <v>0</v>
      </c>
      <c r="R30" s="352" t="str">
        <f>IF('2020バレーＢ表'!L20="","",'2020バレーＢ表'!L20)</f>
        <v/>
      </c>
      <c r="S30" s="364" t="str">
        <f>IF('2020バレーＢ表'!M20="","",'2020バレーＢ表'!M20)</f>
        <v/>
      </c>
      <c r="T30" s="353" t="str">
        <f>IF('2020バレーＢ表'!N20="","",'2020バレーＢ表'!N20)</f>
        <v/>
      </c>
      <c r="W30">
        <v>5</v>
      </c>
      <c r="X30" t="s">
        <v>14</v>
      </c>
      <c r="Y30" s="362" t="s">
        <v>60</v>
      </c>
      <c r="Z30" s="362" t="s">
        <v>63</v>
      </c>
    </row>
    <row r="31" spans="1:38" ht="18.75" customHeight="1">
      <c r="A31" s="6">
        <f t="shared" si="1"/>
        <v>8</v>
      </c>
      <c r="B31" s="140">
        <v>8</v>
      </c>
      <c r="C31" s="141" t="str">
        <f>IF('2020バレーＢ表'!C21="","",IF('2020バレーＢ表'!M21=3,"（抹消）",IF('2020バレーＢ表'!M21=4,"（活動実績なし）",IF('2020バレーＢ表'!M21=5,"（異動）",IF('2020バレーＢ表'!M21=1,'2020バレーＢ表'!O21,'2020バレーＢ表'!C21)))))</f>
        <v/>
      </c>
      <c r="D31" s="142" t="str">
        <f>IF('2020バレーＢ表'!D21="","",'2020バレーＢ表'!D21)</f>
        <v/>
      </c>
      <c r="E31" s="143" t="s">
        <v>1</v>
      </c>
      <c r="F31" s="24"/>
      <c r="G31" s="25"/>
      <c r="H31" s="26"/>
      <c r="I31" s="27"/>
      <c r="J31" s="28"/>
      <c r="K31" s="28"/>
      <c r="L31" s="28"/>
      <c r="M31" s="28"/>
      <c r="N31" s="28"/>
      <c r="O31" s="345"/>
      <c r="P31" s="156">
        <f t="shared" si="2"/>
        <v>0</v>
      </c>
      <c r="Q31" s="157">
        <f t="shared" si="3"/>
        <v>0</v>
      </c>
      <c r="R31" s="352" t="str">
        <f>IF('2020バレーＢ表'!L21="","",'2020バレーＢ表'!L21)</f>
        <v/>
      </c>
      <c r="S31" s="364" t="str">
        <f>IF('2020バレーＢ表'!M21="","",'2020バレーＢ表'!M21)</f>
        <v/>
      </c>
      <c r="T31" s="353" t="str">
        <f>IF('2020バレーＢ表'!N21="","",'2020バレーＢ表'!N21)</f>
        <v/>
      </c>
      <c r="W31">
        <v>6</v>
      </c>
      <c r="X31" t="s">
        <v>15</v>
      </c>
      <c r="Y31" s="362" t="s">
        <v>60</v>
      </c>
      <c r="Z31" s="362" t="s">
        <v>63</v>
      </c>
    </row>
    <row r="32" spans="1:38" ht="18.75" customHeight="1">
      <c r="A32" s="6">
        <f t="shared" si="1"/>
        <v>9</v>
      </c>
      <c r="B32" s="140">
        <v>9</v>
      </c>
      <c r="C32" s="141" t="str">
        <f>IF('2020バレーＢ表'!C22="","",IF('2020バレーＢ表'!M22=3,"（抹消）",IF('2020バレーＢ表'!M22=4,"（活動実績なし）",IF('2020バレーＢ表'!M22=5,"（異動）",IF('2020バレーＢ表'!M22=1,'2020バレーＢ表'!O22,'2020バレーＢ表'!C22)))))</f>
        <v/>
      </c>
      <c r="D32" s="142" t="str">
        <f>IF('2020バレーＢ表'!D22="","",'2020バレーＢ表'!D22)</f>
        <v/>
      </c>
      <c r="E32" s="143" t="s">
        <v>1</v>
      </c>
      <c r="F32" s="24"/>
      <c r="G32" s="25"/>
      <c r="H32" s="26"/>
      <c r="I32" s="27"/>
      <c r="J32" s="28"/>
      <c r="K32" s="28"/>
      <c r="L32" s="28"/>
      <c r="M32" s="28"/>
      <c r="N32" s="28"/>
      <c r="O32" s="345"/>
      <c r="P32" s="156">
        <f t="shared" si="2"/>
        <v>0</v>
      </c>
      <c r="Q32" s="157">
        <f t="shared" si="3"/>
        <v>0</v>
      </c>
      <c r="R32" s="352" t="str">
        <f>IF('2020バレーＢ表'!L22="","",'2020バレーＢ表'!L22)</f>
        <v/>
      </c>
      <c r="S32" s="364" t="str">
        <f>IF('2020バレーＢ表'!M22="","",'2020バレーＢ表'!M22)</f>
        <v/>
      </c>
      <c r="T32" s="353" t="str">
        <f>IF('2020バレーＢ表'!N22="","",'2020バレーＢ表'!N22)</f>
        <v/>
      </c>
      <c r="W32">
        <v>7</v>
      </c>
      <c r="X32" t="s">
        <v>16</v>
      </c>
      <c r="Y32" s="362" t="s">
        <v>60</v>
      </c>
      <c r="Z32" s="362" t="s">
        <v>63</v>
      </c>
    </row>
    <row r="33" spans="1:26" ht="18.75" customHeight="1">
      <c r="A33" s="6">
        <f t="shared" si="1"/>
        <v>10</v>
      </c>
      <c r="B33" s="140">
        <v>10</v>
      </c>
      <c r="C33" s="141" t="str">
        <f>IF('2020バレーＢ表'!C23="","",IF('2020バレーＢ表'!M23=3,"（抹消）",IF('2020バレーＢ表'!M23=4,"（活動実績なし）",IF('2020バレーＢ表'!M23=5,"（異動）",IF('2020バレーＢ表'!M23=1,'2020バレーＢ表'!O23,'2020バレーＢ表'!C23)))))</f>
        <v/>
      </c>
      <c r="D33" s="142" t="str">
        <f>IF('2020バレーＢ表'!D23="","",'2020バレーＢ表'!D23)</f>
        <v/>
      </c>
      <c r="E33" s="143" t="s">
        <v>1</v>
      </c>
      <c r="F33" s="24"/>
      <c r="G33" s="25"/>
      <c r="H33" s="26"/>
      <c r="I33" s="27"/>
      <c r="J33" s="28"/>
      <c r="K33" s="28"/>
      <c r="L33" s="28"/>
      <c r="M33" s="28"/>
      <c r="N33" s="28"/>
      <c r="O33" s="345"/>
      <c r="P33" s="156">
        <f t="shared" si="2"/>
        <v>0</v>
      </c>
      <c r="Q33" s="157">
        <f t="shared" si="3"/>
        <v>0</v>
      </c>
      <c r="R33" s="352" t="str">
        <f>IF('2020バレーＢ表'!L23="","",'2020バレーＢ表'!L23)</f>
        <v/>
      </c>
      <c r="S33" s="364" t="str">
        <f>IF('2020バレーＢ表'!M23="","",'2020バレーＢ表'!M23)</f>
        <v/>
      </c>
      <c r="T33" s="353" t="str">
        <f>IF('2020バレーＢ表'!N23="","",'2020バレーＢ表'!N23)</f>
        <v/>
      </c>
      <c r="W33">
        <v>8</v>
      </c>
      <c r="X33" t="s">
        <v>17</v>
      </c>
      <c r="Y33" s="362" t="s">
        <v>60</v>
      </c>
      <c r="Z33" s="362" t="s">
        <v>63</v>
      </c>
    </row>
    <row r="34" spans="1:26" ht="18.75" customHeight="1">
      <c r="A34" s="6">
        <f t="shared" si="1"/>
        <v>11</v>
      </c>
      <c r="B34" s="140">
        <v>11</v>
      </c>
      <c r="C34" s="141" t="str">
        <f>IF('2020バレーＢ表'!C24="","",IF('2020バレーＢ表'!M24=3,"（抹消）",IF('2020バレーＢ表'!M24=4,"（活動実績なし）",IF('2020バレーＢ表'!M24=5,"（異動）",IF('2020バレーＢ表'!M24=1,'2020バレーＢ表'!O24,'2020バレーＢ表'!C24)))))</f>
        <v/>
      </c>
      <c r="D34" s="142" t="str">
        <f>IF('2020バレーＢ表'!D24="","",'2020バレーＢ表'!D24)</f>
        <v/>
      </c>
      <c r="E34" s="143" t="s">
        <v>1</v>
      </c>
      <c r="F34" s="24"/>
      <c r="G34" s="25"/>
      <c r="H34" s="26"/>
      <c r="I34" s="27"/>
      <c r="J34" s="28"/>
      <c r="K34" s="28"/>
      <c r="L34" s="28"/>
      <c r="M34" s="28"/>
      <c r="N34" s="28"/>
      <c r="O34" s="345"/>
      <c r="P34" s="156">
        <f t="shared" si="2"/>
        <v>0</v>
      </c>
      <c r="Q34" s="157">
        <f t="shared" si="3"/>
        <v>0</v>
      </c>
      <c r="R34" s="352" t="str">
        <f>IF('2020バレーＢ表'!L24="","",'2020バレーＢ表'!L24)</f>
        <v/>
      </c>
      <c r="S34" s="364" t="str">
        <f>IF('2020バレーＢ表'!M24="","",'2020バレーＢ表'!M24)</f>
        <v/>
      </c>
      <c r="T34" s="353" t="str">
        <f>IF('2020バレーＢ表'!N24="","",'2020バレーＢ表'!N24)</f>
        <v/>
      </c>
      <c r="W34">
        <v>9</v>
      </c>
      <c r="X34" t="s">
        <v>18</v>
      </c>
      <c r="Y34" s="362" t="s">
        <v>60</v>
      </c>
      <c r="Z34" s="362" t="s">
        <v>63</v>
      </c>
    </row>
    <row r="35" spans="1:26" ht="18.75" customHeight="1">
      <c r="A35" s="6">
        <f t="shared" si="1"/>
        <v>12</v>
      </c>
      <c r="B35" s="140">
        <v>12</v>
      </c>
      <c r="C35" s="141" t="str">
        <f>IF('2020バレーＢ表'!C25="","",IF('2020バレーＢ表'!M25=3,"（抹消）",IF('2020バレーＢ表'!M25=4,"（活動実績なし）",IF('2020バレーＢ表'!M25=5,"（異動）",IF('2020バレーＢ表'!M25=1,'2020バレーＢ表'!O25,'2020バレーＢ表'!C25)))))</f>
        <v/>
      </c>
      <c r="D35" s="142" t="str">
        <f>IF('2020バレーＢ表'!D25="","",'2020バレーＢ表'!D25)</f>
        <v/>
      </c>
      <c r="E35" s="143" t="s">
        <v>1</v>
      </c>
      <c r="F35" s="24"/>
      <c r="G35" s="25"/>
      <c r="H35" s="26"/>
      <c r="I35" s="27"/>
      <c r="J35" s="28"/>
      <c r="K35" s="28"/>
      <c r="L35" s="28"/>
      <c r="M35" s="28"/>
      <c r="N35" s="28"/>
      <c r="O35" s="345"/>
      <c r="P35" s="156">
        <f t="shared" si="2"/>
        <v>0</v>
      </c>
      <c r="Q35" s="157">
        <f t="shared" si="3"/>
        <v>0</v>
      </c>
      <c r="R35" s="352" t="str">
        <f>IF('2020バレーＢ表'!L25="","",'2020バレーＢ表'!L25)</f>
        <v/>
      </c>
      <c r="S35" s="364" t="str">
        <f>IF('2020バレーＢ表'!M25="","",'2020バレーＢ表'!M25)</f>
        <v/>
      </c>
      <c r="T35" s="353" t="str">
        <f>IF('2020バレーＢ表'!N25="","",'2020バレーＢ表'!N25)</f>
        <v/>
      </c>
      <c r="W35">
        <v>10</v>
      </c>
      <c r="X35" t="s">
        <v>19</v>
      </c>
      <c r="Y35" s="362" t="s">
        <v>60</v>
      </c>
      <c r="Z35" s="362" t="s">
        <v>63</v>
      </c>
    </row>
    <row r="36" spans="1:26" ht="18.75" customHeight="1">
      <c r="A36" s="6">
        <f t="shared" si="1"/>
        <v>13</v>
      </c>
      <c r="B36" s="140">
        <v>13</v>
      </c>
      <c r="C36" s="141" t="str">
        <f>IF('2020バレーＢ表'!C26="","",IF('2020バレーＢ表'!M26=3,"（抹消）",IF('2020バレーＢ表'!M26=4,"（活動実績なし）",IF('2020バレーＢ表'!M26=5,"（異動）",IF('2020バレーＢ表'!M26=1,'2020バレーＢ表'!O26,'2020バレーＢ表'!C26)))))</f>
        <v/>
      </c>
      <c r="D36" s="142" t="str">
        <f>IF('2020バレーＢ表'!D26="","",'2020バレーＢ表'!D26)</f>
        <v/>
      </c>
      <c r="E36" s="143" t="s">
        <v>1</v>
      </c>
      <c r="F36" s="24"/>
      <c r="G36" s="25"/>
      <c r="H36" s="26"/>
      <c r="I36" s="27"/>
      <c r="J36" s="28"/>
      <c r="K36" s="28"/>
      <c r="L36" s="28"/>
      <c r="M36" s="28"/>
      <c r="N36" s="28"/>
      <c r="O36" s="345"/>
      <c r="P36" s="156">
        <f t="shared" si="2"/>
        <v>0</v>
      </c>
      <c r="Q36" s="157">
        <f t="shared" si="3"/>
        <v>0</v>
      </c>
      <c r="R36" s="352" t="str">
        <f>IF('2020バレーＢ表'!L26="","",'2020バレーＢ表'!L26)</f>
        <v/>
      </c>
      <c r="S36" s="364" t="str">
        <f>IF('2020バレーＢ表'!M26="","",'2020バレーＢ表'!M26)</f>
        <v/>
      </c>
      <c r="T36" s="353" t="str">
        <f>IF('2020バレーＢ表'!N26="","",'2020バレーＢ表'!N26)</f>
        <v/>
      </c>
      <c r="W36">
        <v>11</v>
      </c>
      <c r="X36" t="s">
        <v>20</v>
      </c>
      <c r="Y36" s="362" t="s">
        <v>60</v>
      </c>
      <c r="Z36" s="362" t="s">
        <v>63</v>
      </c>
    </row>
    <row r="37" spans="1:26" ht="18.75" customHeight="1">
      <c r="A37" s="6">
        <f t="shared" si="1"/>
        <v>14</v>
      </c>
      <c r="B37" s="140">
        <v>14</v>
      </c>
      <c r="C37" s="141" t="str">
        <f>IF('2020バレーＢ表'!C27="","",IF('2020バレーＢ表'!M27=3,"（抹消）",IF('2020バレーＢ表'!M27=4,"（活動実績なし）",IF('2020バレーＢ表'!M27=5,"（異動）",IF('2020バレーＢ表'!M27=1,'2020バレーＢ表'!O27,'2020バレーＢ表'!C27)))))</f>
        <v/>
      </c>
      <c r="D37" s="142" t="str">
        <f>IF('2020バレーＢ表'!D27="","",'2020バレーＢ表'!D27)</f>
        <v/>
      </c>
      <c r="E37" s="143" t="s">
        <v>1</v>
      </c>
      <c r="F37" s="24"/>
      <c r="G37" s="25"/>
      <c r="H37" s="26"/>
      <c r="I37" s="27"/>
      <c r="J37" s="28"/>
      <c r="K37" s="28"/>
      <c r="L37" s="28"/>
      <c r="M37" s="28"/>
      <c r="N37" s="28"/>
      <c r="O37" s="345"/>
      <c r="P37" s="156">
        <f t="shared" si="2"/>
        <v>0</v>
      </c>
      <c r="Q37" s="157">
        <f t="shared" si="3"/>
        <v>0</v>
      </c>
      <c r="R37" s="352" t="str">
        <f>IF('2020バレーＢ表'!L27="","",'2020バレーＢ表'!L27)</f>
        <v/>
      </c>
      <c r="S37" s="364" t="str">
        <f>IF('2020バレーＢ表'!M27="","",'2020バレーＢ表'!M27)</f>
        <v/>
      </c>
      <c r="T37" s="353" t="str">
        <f>IF('2020バレーＢ表'!N27="","",'2020バレーＢ表'!N27)</f>
        <v/>
      </c>
      <c r="W37">
        <v>12</v>
      </c>
      <c r="X37" t="s">
        <v>21</v>
      </c>
      <c r="Y37" s="362" t="s">
        <v>60</v>
      </c>
      <c r="Z37" s="362" t="s">
        <v>63</v>
      </c>
    </row>
    <row r="38" spans="1:26" ht="18.75" customHeight="1">
      <c r="A38" s="6">
        <f t="shared" si="1"/>
        <v>15</v>
      </c>
      <c r="B38" s="140">
        <v>15</v>
      </c>
      <c r="C38" s="141" t="str">
        <f>IF('2020バレーＢ表'!C28="","",IF('2020バレーＢ表'!M28=3,"（抹消）",IF('2020バレーＢ表'!M28=4,"（活動実績なし）",IF('2020バレーＢ表'!M28=5,"（異動）",IF('2020バレーＢ表'!M28=1,'2020バレーＢ表'!O28,'2020バレーＢ表'!C28)))))</f>
        <v/>
      </c>
      <c r="D38" s="142" t="str">
        <f>IF('2020バレーＢ表'!D28="","",'2020バレーＢ表'!D28)</f>
        <v/>
      </c>
      <c r="E38" s="143" t="s">
        <v>1</v>
      </c>
      <c r="F38" s="24"/>
      <c r="G38" s="25"/>
      <c r="H38" s="26"/>
      <c r="I38" s="27"/>
      <c r="J38" s="28"/>
      <c r="K38" s="28"/>
      <c r="L38" s="28"/>
      <c r="M38" s="28"/>
      <c r="N38" s="28"/>
      <c r="O38" s="345"/>
      <c r="P38" s="156">
        <f t="shared" si="2"/>
        <v>0</v>
      </c>
      <c r="Q38" s="157">
        <f t="shared" si="3"/>
        <v>0</v>
      </c>
      <c r="R38" s="352" t="str">
        <f>IF('2020バレーＢ表'!L28="","",'2020バレーＢ表'!L28)</f>
        <v/>
      </c>
      <c r="S38" s="364" t="str">
        <f>IF('2020バレーＢ表'!M28="","",'2020バレーＢ表'!M28)</f>
        <v/>
      </c>
      <c r="T38" s="353" t="str">
        <f>IF('2020バレーＢ表'!N28="","",'2020バレーＢ表'!N28)</f>
        <v/>
      </c>
      <c r="W38">
        <v>13</v>
      </c>
      <c r="X38" t="s">
        <v>22</v>
      </c>
      <c r="Y38" s="362" t="s">
        <v>60</v>
      </c>
      <c r="Z38" s="362" t="s">
        <v>63</v>
      </c>
    </row>
    <row r="39" spans="1:26" ht="18.75" customHeight="1">
      <c r="A39" s="6">
        <f t="shared" si="1"/>
        <v>16</v>
      </c>
      <c r="B39" s="140">
        <v>16</v>
      </c>
      <c r="C39" s="141" t="str">
        <f>IF('2020バレーＢ表'!C29="","",IF('2020バレーＢ表'!M29=3,"（抹消）",IF('2020バレーＢ表'!M29=4,"（活動実績なし）",IF('2020バレーＢ表'!M29=5,"（異動）",IF('2020バレーＢ表'!M29=1,'2020バレーＢ表'!O29,'2020バレーＢ表'!C29)))))</f>
        <v/>
      </c>
      <c r="D39" s="142" t="str">
        <f>IF('2020バレーＢ表'!D29="","",'2020バレーＢ表'!D29)</f>
        <v/>
      </c>
      <c r="E39" s="143" t="s">
        <v>1</v>
      </c>
      <c r="F39" s="24"/>
      <c r="G39" s="25"/>
      <c r="H39" s="26"/>
      <c r="I39" s="27"/>
      <c r="J39" s="28"/>
      <c r="K39" s="28"/>
      <c r="L39" s="28"/>
      <c r="M39" s="28"/>
      <c r="N39" s="28"/>
      <c r="O39" s="345"/>
      <c r="P39" s="156">
        <f t="shared" si="2"/>
        <v>0</v>
      </c>
      <c r="Q39" s="157">
        <f t="shared" si="3"/>
        <v>0</v>
      </c>
      <c r="R39" s="352" t="str">
        <f>IF('2020バレーＢ表'!L29="","",'2020バレーＢ表'!L29)</f>
        <v/>
      </c>
      <c r="S39" s="364" t="str">
        <f>IF('2020バレーＢ表'!M29="","",'2020バレーＢ表'!M29)</f>
        <v/>
      </c>
      <c r="T39" s="353" t="str">
        <f>IF('2020バレーＢ表'!N29="","",'2020バレーＢ表'!N29)</f>
        <v/>
      </c>
      <c r="W39">
        <v>14</v>
      </c>
      <c r="X39" t="s">
        <v>23</v>
      </c>
      <c r="Y39" s="362" t="s">
        <v>60</v>
      </c>
      <c r="Z39" s="362" t="s">
        <v>63</v>
      </c>
    </row>
    <row r="40" spans="1:26" ht="18.75" customHeight="1">
      <c r="A40" s="6">
        <f t="shared" si="1"/>
        <v>17</v>
      </c>
      <c r="B40" s="140">
        <v>17</v>
      </c>
      <c r="C40" s="141" t="str">
        <f>IF('2020バレーＢ表'!C30="","",IF('2020バレーＢ表'!M30=3,"（抹消）",IF('2020バレーＢ表'!M30=4,"（活動実績なし）",IF('2020バレーＢ表'!M30=5,"（異動）",IF('2020バレーＢ表'!M30=1,'2020バレーＢ表'!O30,'2020バレーＢ表'!C30)))))</f>
        <v/>
      </c>
      <c r="D40" s="142" t="str">
        <f>IF('2020バレーＢ表'!D30="","",'2020バレーＢ表'!D30)</f>
        <v/>
      </c>
      <c r="E40" s="143" t="s">
        <v>1</v>
      </c>
      <c r="F40" s="24"/>
      <c r="G40" s="25"/>
      <c r="H40" s="26"/>
      <c r="I40" s="27"/>
      <c r="J40" s="28"/>
      <c r="K40" s="28"/>
      <c r="L40" s="28"/>
      <c r="M40" s="28"/>
      <c r="N40" s="28"/>
      <c r="O40" s="345"/>
      <c r="P40" s="156">
        <f t="shared" si="2"/>
        <v>0</v>
      </c>
      <c r="Q40" s="157">
        <f t="shared" si="3"/>
        <v>0</v>
      </c>
      <c r="R40" s="352" t="str">
        <f>IF('2020バレーＢ表'!L30="","",'2020バレーＢ表'!L30)</f>
        <v/>
      </c>
      <c r="S40" s="364" t="str">
        <f>IF('2020バレーＢ表'!M30="","",'2020バレーＢ表'!M30)</f>
        <v/>
      </c>
      <c r="T40" s="353" t="str">
        <f>IF('2020バレーＢ表'!N30="","",'2020バレーＢ表'!N30)</f>
        <v/>
      </c>
      <c r="W40">
        <v>15</v>
      </c>
      <c r="X40" t="s">
        <v>24</v>
      </c>
      <c r="Y40" s="362" t="s">
        <v>60</v>
      </c>
      <c r="Z40" s="362" t="s">
        <v>63</v>
      </c>
    </row>
    <row r="41" spans="1:26" ht="18.75" customHeight="1">
      <c r="A41" s="6">
        <f t="shared" si="1"/>
        <v>18</v>
      </c>
      <c r="B41" s="140">
        <v>18</v>
      </c>
      <c r="C41" s="141" t="str">
        <f>IF('2020バレーＢ表'!C31="","",IF('2020バレーＢ表'!M31=3,"（抹消）",IF('2020バレーＢ表'!M31=4,"（活動実績なし）",IF('2020バレーＢ表'!M31=5,"（異動）",IF('2020バレーＢ表'!M31=1,'2020バレーＢ表'!O31,'2020バレーＢ表'!C31)))))</f>
        <v/>
      </c>
      <c r="D41" s="142" t="str">
        <f>IF('2020バレーＢ表'!D31="","",'2020バレーＢ表'!D31)</f>
        <v/>
      </c>
      <c r="E41" s="143" t="s">
        <v>1</v>
      </c>
      <c r="F41" s="24"/>
      <c r="G41" s="25"/>
      <c r="H41" s="26"/>
      <c r="I41" s="27"/>
      <c r="J41" s="28"/>
      <c r="K41" s="28"/>
      <c r="L41" s="28"/>
      <c r="M41" s="28"/>
      <c r="N41" s="28"/>
      <c r="O41" s="345"/>
      <c r="P41" s="156">
        <f t="shared" si="2"/>
        <v>0</v>
      </c>
      <c r="Q41" s="157">
        <f t="shared" si="3"/>
        <v>0</v>
      </c>
      <c r="R41" s="352" t="str">
        <f>IF('2020バレーＢ表'!L31="","",'2020バレーＢ表'!L31)</f>
        <v/>
      </c>
      <c r="S41" s="364" t="str">
        <f>IF('2020バレーＢ表'!M31="","",'2020バレーＢ表'!M31)</f>
        <v/>
      </c>
      <c r="T41" s="353" t="str">
        <f>IF('2020バレーＢ表'!N31="","",'2020バレーＢ表'!N31)</f>
        <v/>
      </c>
      <c r="W41">
        <v>16</v>
      </c>
      <c r="X41" t="s">
        <v>25</v>
      </c>
      <c r="Y41" s="362" t="s">
        <v>60</v>
      </c>
      <c r="Z41" s="362" t="s">
        <v>63</v>
      </c>
    </row>
    <row r="42" spans="1:26" ht="18.75" customHeight="1">
      <c r="A42" s="6">
        <f t="shared" si="1"/>
        <v>19</v>
      </c>
      <c r="B42" s="140">
        <v>19</v>
      </c>
      <c r="C42" s="141" t="str">
        <f>IF('2020バレーＢ表'!C32="","",IF('2020バレーＢ表'!M32=3,"（抹消）",IF('2020バレーＢ表'!M32=4,"（活動実績なし）",IF('2020バレーＢ表'!M32=5,"（異動）",IF('2020バレーＢ表'!M32=1,'2020バレーＢ表'!O32,'2020バレーＢ表'!C32)))))</f>
        <v/>
      </c>
      <c r="D42" s="142" t="str">
        <f>IF('2020バレーＢ表'!D32="","",'2020バレーＢ表'!D32)</f>
        <v/>
      </c>
      <c r="E42" s="143" t="s">
        <v>1</v>
      </c>
      <c r="F42" s="24"/>
      <c r="G42" s="25"/>
      <c r="H42" s="26"/>
      <c r="I42" s="27"/>
      <c r="J42" s="28"/>
      <c r="K42" s="28"/>
      <c r="L42" s="28"/>
      <c r="M42" s="28"/>
      <c r="N42" s="28"/>
      <c r="O42" s="345"/>
      <c r="P42" s="156">
        <f t="shared" si="2"/>
        <v>0</v>
      </c>
      <c r="Q42" s="157">
        <f t="shared" si="3"/>
        <v>0</v>
      </c>
      <c r="R42" s="352" t="str">
        <f>IF('2020バレーＢ表'!L32="","",'2020バレーＢ表'!L32)</f>
        <v/>
      </c>
      <c r="S42" s="364" t="str">
        <f>IF('2020バレーＢ表'!M32="","",'2020バレーＢ表'!M32)</f>
        <v/>
      </c>
      <c r="T42" s="353" t="str">
        <f>IF('2020バレーＢ表'!N32="","",'2020バレーＢ表'!N32)</f>
        <v/>
      </c>
      <c r="W42">
        <v>17</v>
      </c>
      <c r="X42" t="s">
        <v>26</v>
      </c>
      <c r="Y42" s="362" t="s">
        <v>60</v>
      </c>
      <c r="Z42" s="362" t="s">
        <v>63</v>
      </c>
    </row>
    <row r="43" spans="1:26" ht="18.75" customHeight="1" thickBot="1">
      <c r="A43" s="6">
        <f t="shared" si="1"/>
        <v>20</v>
      </c>
      <c r="B43" s="144">
        <v>20</v>
      </c>
      <c r="C43" s="145" t="str">
        <f>IF('2020バレーＢ表'!C33="","",IF('2020バレーＢ表'!M33=3,"（抹消）",IF('2020バレーＢ表'!M33=4,"（活動実績なし）",IF('2020バレーＢ表'!M33=5,"（異動）",IF('2020バレーＢ表'!M33=1,'2020バレーＢ表'!O33,'2020バレーＢ表'!C33)))))</f>
        <v/>
      </c>
      <c r="D43" s="146" t="str">
        <f>IF('2020バレーＢ表'!D33="","",'2020バレーＢ表'!D33)</f>
        <v/>
      </c>
      <c r="E43" s="147" t="s">
        <v>1</v>
      </c>
      <c r="F43" s="31"/>
      <c r="G43" s="32"/>
      <c r="H43" s="33"/>
      <c r="I43" s="34"/>
      <c r="J43" s="35"/>
      <c r="K43" s="35"/>
      <c r="L43" s="35"/>
      <c r="M43" s="35"/>
      <c r="N43" s="35"/>
      <c r="O43" s="346"/>
      <c r="P43" s="158">
        <f t="shared" si="2"/>
        <v>0</v>
      </c>
      <c r="Q43" s="159">
        <f t="shared" si="3"/>
        <v>0</v>
      </c>
      <c r="R43" s="354" t="str">
        <f>IF('2020バレーＢ表'!L33="","",'2020バレーＢ表'!L33)</f>
        <v/>
      </c>
      <c r="S43" s="365" t="str">
        <f>IF('2020バレーＢ表'!M33="","",'2020バレーＢ表'!M33)</f>
        <v/>
      </c>
      <c r="T43" s="355" t="str">
        <f>IF('2020バレーＢ表'!N33="","",'2020バレーＢ表'!N33)</f>
        <v/>
      </c>
      <c r="W43">
        <v>18</v>
      </c>
      <c r="X43" t="s">
        <v>27</v>
      </c>
      <c r="Y43" s="362" t="s">
        <v>60</v>
      </c>
      <c r="Z43" s="362" t="s">
        <v>63</v>
      </c>
    </row>
    <row r="44" spans="1:26" ht="18.75" customHeight="1">
      <c r="A44" s="6">
        <f>$A$3*10000+$A$1*100+B44</f>
        <v>21</v>
      </c>
      <c r="B44" s="136">
        <v>21</v>
      </c>
      <c r="C44" s="137" t="str">
        <f>IF('2020バレーＢ表'!C34="","",IF('2020バレーＢ表'!M34=3,"（抹消）",IF('2020バレーＢ表'!M34=4,"（活動実績なし）",IF('2020バレーＢ表'!M34=5,"（異動）",IF('2020バレーＢ表'!M34=1,'2020バレーＢ表'!O34,'2020バレーＢ表'!C34)))))</f>
        <v/>
      </c>
      <c r="D44" s="138" t="str">
        <f>IF('2020バレーＢ表'!D34="","",'2020バレーＢ表'!D34)</f>
        <v/>
      </c>
      <c r="E44" s="139" t="s">
        <v>1</v>
      </c>
      <c r="F44" s="17"/>
      <c r="G44" s="18"/>
      <c r="H44" s="19"/>
      <c r="I44" s="20"/>
      <c r="J44" s="21"/>
      <c r="K44" s="21"/>
      <c r="L44" s="21"/>
      <c r="M44" s="21"/>
      <c r="N44" s="21"/>
      <c r="O44" s="344"/>
      <c r="P44" s="154">
        <f t="shared" si="2"/>
        <v>0</v>
      </c>
      <c r="Q44" s="155">
        <f t="shared" si="3"/>
        <v>0</v>
      </c>
      <c r="R44" s="356" t="str">
        <f>IF('2020バレーＢ表'!L34="","",'2020バレーＢ表'!L34)</f>
        <v/>
      </c>
      <c r="S44" s="366" t="str">
        <f>IF('2020バレーＢ表'!M34="","",'2020バレーＢ表'!M34)</f>
        <v/>
      </c>
      <c r="T44" s="357" t="str">
        <f>IF('2020バレーＢ表'!N34="","",'2020バレーＢ表'!N34)</f>
        <v/>
      </c>
      <c r="W44">
        <v>19</v>
      </c>
      <c r="X44" t="s">
        <v>28</v>
      </c>
      <c r="Y44" s="362" t="s">
        <v>60</v>
      </c>
      <c r="Z44" s="362" t="s">
        <v>63</v>
      </c>
    </row>
    <row r="45" spans="1:26" ht="18.75" customHeight="1">
      <c r="A45" s="6">
        <f t="shared" ref="A45:A83" si="4">$A$3*10000+$A$1*100+B45</f>
        <v>22</v>
      </c>
      <c r="B45" s="140">
        <v>22</v>
      </c>
      <c r="C45" s="141" t="str">
        <f>IF('2020バレーＢ表'!C35="","",IF('2020バレーＢ表'!M35=3,"（抹消）",IF('2020バレーＢ表'!M35=4,"（活動実績なし）",IF('2020バレーＢ表'!M35=5,"（異動）",IF('2020バレーＢ表'!M35=1,'2020バレーＢ表'!O35,'2020バレーＢ表'!C35)))))</f>
        <v/>
      </c>
      <c r="D45" s="142" t="str">
        <f>IF('2020バレーＢ表'!D35="","",'2020バレーＢ表'!D35)</f>
        <v/>
      </c>
      <c r="E45" s="143" t="s">
        <v>1</v>
      </c>
      <c r="F45" s="24"/>
      <c r="G45" s="25"/>
      <c r="H45" s="26"/>
      <c r="I45" s="27"/>
      <c r="J45" s="28"/>
      <c r="K45" s="28"/>
      <c r="L45" s="28"/>
      <c r="M45" s="28"/>
      <c r="N45" s="28"/>
      <c r="O45" s="345"/>
      <c r="P45" s="156">
        <f t="shared" si="2"/>
        <v>0</v>
      </c>
      <c r="Q45" s="157">
        <f t="shared" si="3"/>
        <v>0</v>
      </c>
      <c r="R45" s="352" t="str">
        <f>IF('2020バレーＢ表'!L35="","",'2020バレーＢ表'!L35)</f>
        <v/>
      </c>
      <c r="S45" s="364" t="str">
        <f>IF('2020バレーＢ表'!M35="","",'2020バレーＢ表'!M35)</f>
        <v/>
      </c>
      <c r="T45" s="353" t="str">
        <f>IF('2020バレーＢ表'!N35="","",'2020バレーＢ表'!N35)</f>
        <v/>
      </c>
      <c r="W45">
        <v>20</v>
      </c>
      <c r="X45" t="s">
        <v>29</v>
      </c>
      <c r="Y45" s="362" t="s">
        <v>60</v>
      </c>
      <c r="Z45" s="362" t="s">
        <v>63</v>
      </c>
    </row>
    <row r="46" spans="1:26" ht="18.75" customHeight="1">
      <c r="A46" s="6">
        <f t="shared" si="4"/>
        <v>23</v>
      </c>
      <c r="B46" s="140">
        <v>23</v>
      </c>
      <c r="C46" s="141" t="str">
        <f>IF('2020バレーＢ表'!C36="","",IF('2020バレーＢ表'!M36=3,"（抹消）",IF('2020バレーＢ表'!M36=4,"（活動実績なし）",IF('2020バレーＢ表'!M36=5,"（異動）",IF('2020バレーＢ表'!M36=1,'2020バレーＢ表'!O36,'2020バレーＢ表'!C36)))))</f>
        <v/>
      </c>
      <c r="D46" s="142" t="str">
        <f>IF('2020バレーＢ表'!D36="","",'2020バレーＢ表'!D36)</f>
        <v/>
      </c>
      <c r="E46" s="143" t="s">
        <v>1</v>
      </c>
      <c r="F46" s="24"/>
      <c r="G46" s="25"/>
      <c r="H46" s="26"/>
      <c r="I46" s="27"/>
      <c r="J46" s="28"/>
      <c r="K46" s="28"/>
      <c r="L46" s="28"/>
      <c r="M46" s="28"/>
      <c r="N46" s="28"/>
      <c r="O46" s="345"/>
      <c r="P46" s="156">
        <f t="shared" si="2"/>
        <v>0</v>
      </c>
      <c r="Q46" s="157">
        <f t="shared" si="3"/>
        <v>0</v>
      </c>
      <c r="R46" s="352" t="str">
        <f>IF('2020バレーＢ表'!L36="","",'2020バレーＢ表'!L36)</f>
        <v/>
      </c>
      <c r="S46" s="364" t="str">
        <f>IF('2020バレーＢ表'!M36="","",'2020バレーＢ表'!M36)</f>
        <v/>
      </c>
      <c r="T46" s="353" t="str">
        <f>IF('2020バレーＢ表'!N36="","",'2020バレーＢ表'!N36)</f>
        <v/>
      </c>
      <c r="W46">
        <v>21</v>
      </c>
      <c r="X46" t="s">
        <v>30</v>
      </c>
      <c r="Y46" s="362" t="s">
        <v>60</v>
      </c>
      <c r="Z46" s="362" t="s">
        <v>63</v>
      </c>
    </row>
    <row r="47" spans="1:26" ht="18.75" customHeight="1">
      <c r="A47" s="6">
        <f t="shared" si="4"/>
        <v>24</v>
      </c>
      <c r="B47" s="140">
        <v>24</v>
      </c>
      <c r="C47" s="141" t="str">
        <f>IF('2020バレーＢ表'!C37="","",IF('2020バレーＢ表'!M37=3,"（抹消）",IF('2020バレーＢ表'!M37=4,"（活動実績なし）",IF('2020バレーＢ表'!M37=5,"（異動）",IF('2020バレーＢ表'!M37=1,'2020バレーＢ表'!O37,'2020バレーＢ表'!C37)))))</f>
        <v/>
      </c>
      <c r="D47" s="142" t="str">
        <f>IF('2020バレーＢ表'!D37="","",'2020バレーＢ表'!D37)</f>
        <v/>
      </c>
      <c r="E47" s="143" t="s">
        <v>1</v>
      </c>
      <c r="F47" s="24"/>
      <c r="G47" s="25"/>
      <c r="H47" s="26"/>
      <c r="I47" s="27"/>
      <c r="J47" s="28"/>
      <c r="K47" s="28"/>
      <c r="L47" s="28"/>
      <c r="M47" s="28"/>
      <c r="N47" s="28"/>
      <c r="O47" s="345"/>
      <c r="P47" s="156">
        <f t="shared" si="2"/>
        <v>0</v>
      </c>
      <c r="Q47" s="157">
        <f t="shared" si="3"/>
        <v>0</v>
      </c>
      <c r="R47" s="352" t="str">
        <f>IF('2020バレーＢ表'!L37="","",'2020バレーＢ表'!L37)</f>
        <v/>
      </c>
      <c r="S47" s="364" t="str">
        <f>IF('2020バレーＢ表'!M37="","",'2020バレーＢ表'!M37)</f>
        <v/>
      </c>
      <c r="T47" s="353" t="str">
        <f>IF('2020バレーＢ表'!N37="","",'2020バレーＢ表'!N37)</f>
        <v/>
      </c>
      <c r="W47">
        <v>22</v>
      </c>
      <c r="X47" t="s">
        <v>31</v>
      </c>
      <c r="Y47" s="362" t="s">
        <v>60</v>
      </c>
      <c r="Z47" s="362" t="s">
        <v>63</v>
      </c>
    </row>
    <row r="48" spans="1:26" ht="18.75" customHeight="1">
      <c r="A48" s="6">
        <f t="shared" si="4"/>
        <v>25</v>
      </c>
      <c r="B48" s="140">
        <v>25</v>
      </c>
      <c r="C48" s="141" t="str">
        <f>IF('2020バレーＢ表'!C38="","",IF('2020バレーＢ表'!M38=3,"（抹消）",IF('2020バレーＢ表'!M38=4,"（活動実績なし）",IF('2020バレーＢ表'!M38=5,"（異動）",IF('2020バレーＢ表'!M38=1,'2020バレーＢ表'!O38,'2020バレーＢ表'!C38)))))</f>
        <v/>
      </c>
      <c r="D48" s="142" t="str">
        <f>IF('2020バレーＢ表'!D38="","",'2020バレーＢ表'!D38)</f>
        <v/>
      </c>
      <c r="E48" s="143" t="s">
        <v>1</v>
      </c>
      <c r="F48" s="24"/>
      <c r="G48" s="25"/>
      <c r="H48" s="26"/>
      <c r="I48" s="27"/>
      <c r="J48" s="28"/>
      <c r="K48" s="28"/>
      <c r="L48" s="28"/>
      <c r="M48" s="28"/>
      <c r="N48" s="28"/>
      <c r="O48" s="345"/>
      <c r="P48" s="156">
        <f t="shared" si="2"/>
        <v>0</v>
      </c>
      <c r="Q48" s="157">
        <f t="shared" si="3"/>
        <v>0</v>
      </c>
      <c r="R48" s="352" t="str">
        <f>IF('2020バレーＢ表'!L38="","",'2020バレーＢ表'!L38)</f>
        <v/>
      </c>
      <c r="S48" s="364" t="str">
        <f>IF('2020バレーＢ表'!M38="","",'2020バレーＢ表'!M38)</f>
        <v/>
      </c>
      <c r="T48" s="353" t="str">
        <f>IF('2020バレーＢ表'!N38="","",'2020バレーＢ表'!N38)</f>
        <v/>
      </c>
      <c r="W48">
        <v>23</v>
      </c>
      <c r="X48" t="s">
        <v>32</v>
      </c>
      <c r="Y48" s="362" t="s">
        <v>60</v>
      </c>
      <c r="Z48" s="362" t="s">
        <v>63</v>
      </c>
    </row>
    <row r="49" spans="1:26" ht="18.75" customHeight="1">
      <c r="A49" s="6">
        <f t="shared" si="4"/>
        <v>26</v>
      </c>
      <c r="B49" s="140">
        <v>26</v>
      </c>
      <c r="C49" s="141" t="str">
        <f>IF('2020バレーＢ表'!C39="","",IF('2020バレーＢ表'!M39=3,"（抹消）",IF('2020バレーＢ表'!M39=4,"（活動実績なし）",IF('2020バレーＢ表'!M39=5,"（異動）",IF('2020バレーＢ表'!M39=1,'2020バレーＢ表'!O39,'2020バレーＢ表'!C39)))))</f>
        <v/>
      </c>
      <c r="D49" s="142" t="str">
        <f>IF('2020バレーＢ表'!D39="","",'2020バレーＢ表'!D39)</f>
        <v/>
      </c>
      <c r="E49" s="143" t="s">
        <v>1</v>
      </c>
      <c r="F49" s="24"/>
      <c r="G49" s="25"/>
      <c r="H49" s="26"/>
      <c r="I49" s="27"/>
      <c r="J49" s="28"/>
      <c r="K49" s="28"/>
      <c r="L49" s="28"/>
      <c r="M49" s="28"/>
      <c r="N49" s="28"/>
      <c r="O49" s="345"/>
      <c r="P49" s="156">
        <f t="shared" si="2"/>
        <v>0</v>
      </c>
      <c r="Q49" s="157">
        <f t="shared" si="3"/>
        <v>0</v>
      </c>
      <c r="R49" s="352" t="str">
        <f>IF('2020バレーＢ表'!L39="","",'2020バレーＢ表'!L39)</f>
        <v/>
      </c>
      <c r="S49" s="364" t="str">
        <f>IF('2020バレーＢ表'!M39="","",'2020バレーＢ表'!M39)</f>
        <v/>
      </c>
      <c r="T49" s="353" t="str">
        <f>IF('2020バレーＢ表'!N39="","",'2020バレーＢ表'!N39)</f>
        <v/>
      </c>
      <c r="W49">
        <v>24</v>
      </c>
      <c r="X49" t="s">
        <v>33</v>
      </c>
      <c r="Y49" s="362" t="s">
        <v>60</v>
      </c>
      <c r="Z49" s="362" t="s">
        <v>63</v>
      </c>
    </row>
    <row r="50" spans="1:26" ht="18.75" customHeight="1">
      <c r="A50" s="6">
        <f t="shared" si="4"/>
        <v>27</v>
      </c>
      <c r="B50" s="140">
        <v>27</v>
      </c>
      <c r="C50" s="141" t="str">
        <f>IF('2020バレーＢ表'!C40="","",IF('2020バレーＢ表'!M40=3,"（抹消）",IF('2020バレーＢ表'!M40=4,"（活動実績なし）",IF('2020バレーＢ表'!M40=5,"（異動）",IF('2020バレーＢ表'!M40=1,'2020バレーＢ表'!O40,'2020バレーＢ表'!C40)))))</f>
        <v/>
      </c>
      <c r="D50" s="142" t="str">
        <f>IF('2020バレーＢ表'!D40="","",'2020バレーＢ表'!D40)</f>
        <v/>
      </c>
      <c r="E50" s="143" t="s">
        <v>1</v>
      </c>
      <c r="F50" s="24"/>
      <c r="G50" s="25"/>
      <c r="H50" s="26"/>
      <c r="I50" s="27"/>
      <c r="J50" s="28"/>
      <c r="K50" s="28"/>
      <c r="L50" s="28"/>
      <c r="M50" s="28"/>
      <c r="N50" s="28"/>
      <c r="O50" s="345"/>
      <c r="P50" s="156">
        <f t="shared" si="2"/>
        <v>0</v>
      </c>
      <c r="Q50" s="157">
        <f t="shared" si="3"/>
        <v>0</v>
      </c>
      <c r="R50" s="352" t="str">
        <f>IF('2020バレーＢ表'!L40="","",'2020バレーＢ表'!L40)</f>
        <v/>
      </c>
      <c r="S50" s="364" t="str">
        <f>IF('2020バレーＢ表'!M40="","",'2020バレーＢ表'!M40)</f>
        <v/>
      </c>
      <c r="T50" s="353" t="str">
        <f>IF('2020バレーＢ表'!N40="","",'2020バレーＢ表'!N40)</f>
        <v/>
      </c>
      <c r="W50">
        <v>25</v>
      </c>
      <c r="X50" t="s">
        <v>34</v>
      </c>
      <c r="Y50" s="362" t="s">
        <v>60</v>
      </c>
      <c r="Z50" s="362" t="s">
        <v>63</v>
      </c>
    </row>
    <row r="51" spans="1:26" ht="18.75" customHeight="1">
      <c r="A51" s="6">
        <f t="shared" si="4"/>
        <v>28</v>
      </c>
      <c r="B51" s="140">
        <v>28</v>
      </c>
      <c r="C51" s="141" t="str">
        <f>IF('2020バレーＢ表'!C41="","",IF('2020バレーＢ表'!M41=3,"（抹消）",IF('2020バレーＢ表'!M41=4,"（活動実績なし）",IF('2020バレーＢ表'!M41=5,"（異動）",IF('2020バレーＢ表'!M41=1,'2020バレーＢ表'!O41,'2020バレーＢ表'!C41)))))</f>
        <v/>
      </c>
      <c r="D51" s="142" t="str">
        <f>IF('2020バレーＢ表'!D41="","",'2020バレーＢ表'!D41)</f>
        <v/>
      </c>
      <c r="E51" s="143" t="s">
        <v>1</v>
      </c>
      <c r="F51" s="24"/>
      <c r="G51" s="25"/>
      <c r="H51" s="26"/>
      <c r="I51" s="27"/>
      <c r="J51" s="28"/>
      <c r="K51" s="28"/>
      <c r="L51" s="28"/>
      <c r="M51" s="28"/>
      <c r="N51" s="28"/>
      <c r="O51" s="345"/>
      <c r="P51" s="156">
        <f t="shared" si="2"/>
        <v>0</v>
      </c>
      <c r="Q51" s="157">
        <f t="shared" si="3"/>
        <v>0</v>
      </c>
      <c r="R51" s="352" t="str">
        <f>IF('2020バレーＢ表'!L41="","",'2020バレーＢ表'!L41)</f>
        <v/>
      </c>
      <c r="S51" s="364" t="str">
        <f>IF('2020バレーＢ表'!M41="","",'2020バレーＢ表'!M41)</f>
        <v/>
      </c>
      <c r="T51" s="353" t="str">
        <f>IF('2020バレーＢ表'!N41="","",'2020バレーＢ表'!N41)</f>
        <v/>
      </c>
      <c r="W51">
        <v>26</v>
      </c>
      <c r="X51" t="s">
        <v>35</v>
      </c>
      <c r="Y51" s="362" t="s">
        <v>60</v>
      </c>
      <c r="Z51" s="362" t="s">
        <v>63</v>
      </c>
    </row>
    <row r="52" spans="1:26" ht="18.75" customHeight="1">
      <c r="A52" s="6">
        <f t="shared" si="4"/>
        <v>29</v>
      </c>
      <c r="B52" s="140">
        <v>29</v>
      </c>
      <c r="C52" s="141" t="str">
        <f>IF('2020バレーＢ表'!C42="","",IF('2020バレーＢ表'!M42=3,"（抹消）",IF('2020バレーＢ表'!M42=4,"（活動実績なし）",IF('2020バレーＢ表'!M42=5,"（異動）",IF('2020バレーＢ表'!M42=1,'2020バレーＢ表'!O42,'2020バレーＢ表'!C42)))))</f>
        <v/>
      </c>
      <c r="D52" s="142" t="str">
        <f>IF('2020バレーＢ表'!D42="","",'2020バレーＢ表'!D42)</f>
        <v/>
      </c>
      <c r="E52" s="143" t="s">
        <v>1</v>
      </c>
      <c r="F52" s="24"/>
      <c r="G52" s="25"/>
      <c r="H52" s="26"/>
      <c r="I52" s="27"/>
      <c r="J52" s="28"/>
      <c r="K52" s="28"/>
      <c r="L52" s="28"/>
      <c r="M52" s="28"/>
      <c r="N52" s="28"/>
      <c r="O52" s="345"/>
      <c r="P52" s="156">
        <f t="shared" si="2"/>
        <v>0</v>
      </c>
      <c r="Q52" s="157">
        <f t="shared" si="3"/>
        <v>0</v>
      </c>
      <c r="R52" s="352" t="str">
        <f>IF('2020バレーＢ表'!L42="","",'2020バレーＢ表'!L42)</f>
        <v/>
      </c>
      <c r="S52" s="364" t="str">
        <f>IF('2020バレーＢ表'!M42="","",'2020バレーＢ表'!M42)</f>
        <v/>
      </c>
      <c r="T52" s="353" t="str">
        <f>IF('2020バレーＢ表'!N42="","",'2020バレーＢ表'!N42)</f>
        <v/>
      </c>
      <c r="W52">
        <v>27</v>
      </c>
      <c r="X52" t="s">
        <v>36</v>
      </c>
      <c r="Y52" s="362" t="s">
        <v>60</v>
      </c>
      <c r="Z52" s="362" t="s">
        <v>63</v>
      </c>
    </row>
    <row r="53" spans="1:26" ht="18.75" customHeight="1">
      <c r="A53" s="6">
        <f t="shared" si="4"/>
        <v>30</v>
      </c>
      <c r="B53" s="140">
        <v>30</v>
      </c>
      <c r="C53" s="141" t="str">
        <f>IF('2020バレーＢ表'!C43="","",IF('2020バレーＢ表'!M43=3,"（抹消）",IF('2020バレーＢ表'!M43=4,"（活動実績なし）",IF('2020バレーＢ表'!M43=5,"（異動）",IF('2020バレーＢ表'!M43=1,'2020バレーＢ表'!O43,'2020バレーＢ表'!C43)))))</f>
        <v/>
      </c>
      <c r="D53" s="142" t="str">
        <f>IF('2020バレーＢ表'!D43="","",'2020バレーＢ表'!D43)</f>
        <v/>
      </c>
      <c r="E53" s="143" t="s">
        <v>1</v>
      </c>
      <c r="F53" s="24"/>
      <c r="G53" s="25"/>
      <c r="H53" s="26"/>
      <c r="I53" s="27"/>
      <c r="J53" s="28"/>
      <c r="K53" s="28"/>
      <c r="L53" s="28"/>
      <c r="M53" s="28"/>
      <c r="N53" s="28"/>
      <c r="O53" s="345"/>
      <c r="P53" s="156">
        <f t="shared" si="2"/>
        <v>0</v>
      </c>
      <c r="Q53" s="157">
        <f t="shared" si="3"/>
        <v>0</v>
      </c>
      <c r="R53" s="352" t="str">
        <f>IF('2020バレーＢ表'!L43="","",'2020バレーＢ表'!L43)</f>
        <v/>
      </c>
      <c r="S53" s="364" t="str">
        <f>IF('2020バレーＢ表'!M43="","",'2020バレーＢ表'!M43)</f>
        <v/>
      </c>
      <c r="T53" s="353" t="str">
        <f>IF('2020バレーＢ表'!N43="","",'2020バレーＢ表'!N43)</f>
        <v/>
      </c>
      <c r="W53">
        <v>28</v>
      </c>
      <c r="X53" t="s">
        <v>37</v>
      </c>
      <c r="Y53" s="362" t="s">
        <v>60</v>
      </c>
      <c r="Z53" s="362" t="s">
        <v>63</v>
      </c>
    </row>
    <row r="54" spans="1:26" ht="18.75" customHeight="1">
      <c r="A54" s="6">
        <f t="shared" si="4"/>
        <v>31</v>
      </c>
      <c r="B54" s="140">
        <v>31</v>
      </c>
      <c r="C54" s="141" t="str">
        <f>IF('2020バレーＢ表'!C44="","",IF('2020バレーＢ表'!M44=3,"（抹消）",IF('2020バレーＢ表'!M44=4,"（活動実績なし）",IF('2020バレーＢ表'!M44=5,"（異動）",IF('2020バレーＢ表'!M44=1,'2020バレーＢ表'!O44,'2020バレーＢ表'!C44)))))</f>
        <v/>
      </c>
      <c r="D54" s="142" t="str">
        <f>IF('2020バレーＢ表'!D44="","",'2020バレーＢ表'!D44)</f>
        <v/>
      </c>
      <c r="E54" s="143" t="s">
        <v>1</v>
      </c>
      <c r="F54" s="24"/>
      <c r="G54" s="25"/>
      <c r="H54" s="26"/>
      <c r="I54" s="27"/>
      <c r="J54" s="28"/>
      <c r="K54" s="28"/>
      <c r="L54" s="28"/>
      <c r="M54" s="28"/>
      <c r="N54" s="28"/>
      <c r="O54" s="345"/>
      <c r="P54" s="156">
        <f t="shared" si="2"/>
        <v>0</v>
      </c>
      <c r="Q54" s="157">
        <f t="shared" si="3"/>
        <v>0</v>
      </c>
      <c r="R54" s="352" t="str">
        <f>IF('2020バレーＢ表'!L44="","",'2020バレーＢ表'!L44)</f>
        <v/>
      </c>
      <c r="S54" s="364" t="str">
        <f>IF('2020バレーＢ表'!M44="","",'2020バレーＢ表'!M44)</f>
        <v/>
      </c>
      <c r="T54" s="353" t="str">
        <f>IF('2020バレーＢ表'!N44="","",'2020バレーＢ表'!N44)</f>
        <v/>
      </c>
      <c r="W54">
        <v>29</v>
      </c>
      <c r="X54" t="s">
        <v>38</v>
      </c>
      <c r="Y54" s="362" t="s">
        <v>60</v>
      </c>
      <c r="Z54" s="362" t="s">
        <v>63</v>
      </c>
    </row>
    <row r="55" spans="1:26" ht="18.75" customHeight="1">
      <c r="A55" s="6">
        <f t="shared" si="4"/>
        <v>32</v>
      </c>
      <c r="B55" s="140">
        <v>32</v>
      </c>
      <c r="C55" s="141" t="str">
        <f>IF('2020バレーＢ表'!C45="","",IF('2020バレーＢ表'!M45=3,"（抹消）",IF('2020バレーＢ表'!M45=4,"（活動実績なし）",IF('2020バレーＢ表'!M45=5,"（異動）",IF('2020バレーＢ表'!M45=1,'2020バレーＢ表'!O45,'2020バレーＢ表'!C45)))))</f>
        <v/>
      </c>
      <c r="D55" s="142" t="str">
        <f>IF('2020バレーＢ表'!D45="","",'2020バレーＢ表'!D45)</f>
        <v/>
      </c>
      <c r="E55" s="143" t="s">
        <v>1</v>
      </c>
      <c r="F55" s="24"/>
      <c r="G55" s="25"/>
      <c r="H55" s="26"/>
      <c r="I55" s="27"/>
      <c r="J55" s="28"/>
      <c r="K55" s="28"/>
      <c r="L55" s="28"/>
      <c r="M55" s="28"/>
      <c r="N55" s="28"/>
      <c r="O55" s="345"/>
      <c r="P55" s="156">
        <f t="shared" si="2"/>
        <v>0</v>
      </c>
      <c r="Q55" s="157">
        <f t="shared" si="3"/>
        <v>0</v>
      </c>
      <c r="R55" s="352" t="str">
        <f>IF('2020バレーＢ表'!L45="","",'2020バレーＢ表'!L45)</f>
        <v/>
      </c>
      <c r="S55" s="364" t="str">
        <f>IF('2020バレーＢ表'!M45="","",'2020バレーＢ表'!M45)</f>
        <v/>
      </c>
      <c r="T55" s="353" t="str">
        <f>IF('2020バレーＢ表'!N45="","",'2020バレーＢ表'!N45)</f>
        <v/>
      </c>
      <c r="W55">
        <v>30</v>
      </c>
      <c r="X55" t="s">
        <v>39</v>
      </c>
      <c r="Y55" s="362" t="s">
        <v>59</v>
      </c>
      <c r="Z55" s="362" t="s">
        <v>63</v>
      </c>
    </row>
    <row r="56" spans="1:26" ht="18.75" customHeight="1">
      <c r="A56" s="6">
        <f t="shared" si="4"/>
        <v>33</v>
      </c>
      <c r="B56" s="140">
        <v>33</v>
      </c>
      <c r="C56" s="141" t="str">
        <f>IF('2020バレーＢ表'!C46="","",IF('2020バレーＢ表'!M46=3,"（抹消）",IF('2020バレーＢ表'!M46=4,"（活動実績なし）",IF('2020バレーＢ表'!M46=5,"（異動）",IF('2020バレーＢ表'!M46=1,'2020バレーＢ表'!O46,'2020バレーＢ表'!C46)))))</f>
        <v/>
      </c>
      <c r="D56" s="142" t="str">
        <f>IF('2020バレーＢ表'!D46="","",'2020バレーＢ表'!D46)</f>
        <v/>
      </c>
      <c r="E56" s="143" t="s">
        <v>1</v>
      </c>
      <c r="F56" s="24"/>
      <c r="G56" s="25"/>
      <c r="H56" s="26"/>
      <c r="I56" s="27"/>
      <c r="J56" s="28"/>
      <c r="K56" s="28"/>
      <c r="L56" s="28"/>
      <c r="M56" s="28"/>
      <c r="N56" s="28"/>
      <c r="O56" s="345"/>
      <c r="P56" s="156">
        <f t="shared" si="2"/>
        <v>0</v>
      </c>
      <c r="Q56" s="157">
        <f t="shared" si="3"/>
        <v>0</v>
      </c>
      <c r="R56" s="352" t="str">
        <f>IF('2020バレーＢ表'!L46="","",'2020バレーＢ表'!L46)</f>
        <v/>
      </c>
      <c r="S56" s="364" t="str">
        <f>IF('2020バレーＢ表'!M46="","",'2020バレーＢ表'!M46)</f>
        <v/>
      </c>
      <c r="T56" s="353" t="str">
        <f>IF('2020バレーＢ表'!N46="","",'2020バレーＢ表'!N46)</f>
        <v/>
      </c>
      <c r="W56">
        <v>31</v>
      </c>
      <c r="X56" t="s">
        <v>85</v>
      </c>
      <c r="Y56" s="362" t="s">
        <v>70</v>
      </c>
      <c r="Z56" s="362" t="s">
        <v>64</v>
      </c>
    </row>
    <row r="57" spans="1:26" ht="18.75" customHeight="1">
      <c r="A57" s="6">
        <f t="shared" si="4"/>
        <v>34</v>
      </c>
      <c r="B57" s="140">
        <v>34</v>
      </c>
      <c r="C57" s="141" t="str">
        <f>IF('2020バレーＢ表'!C47="","",IF('2020バレーＢ表'!M47=3,"（抹消）",IF('2020バレーＢ表'!M47=4,"（活動実績なし）",IF('2020バレーＢ表'!M47=5,"（異動）",IF('2020バレーＢ表'!M47=1,'2020バレーＢ表'!O47,'2020バレーＢ表'!C47)))))</f>
        <v/>
      </c>
      <c r="D57" s="142" t="str">
        <f>IF('2020バレーＢ表'!D47="","",'2020バレーＢ表'!D47)</f>
        <v/>
      </c>
      <c r="E57" s="143" t="s">
        <v>1</v>
      </c>
      <c r="F57" s="24"/>
      <c r="G57" s="25"/>
      <c r="H57" s="26"/>
      <c r="I57" s="27"/>
      <c r="J57" s="28"/>
      <c r="K57" s="28"/>
      <c r="L57" s="28"/>
      <c r="M57" s="28"/>
      <c r="N57" s="28"/>
      <c r="O57" s="345"/>
      <c r="P57" s="156">
        <f t="shared" si="2"/>
        <v>0</v>
      </c>
      <c r="Q57" s="157">
        <f t="shared" si="3"/>
        <v>0</v>
      </c>
      <c r="R57" s="352" t="str">
        <f>IF('2020バレーＢ表'!L47="","",'2020バレーＢ表'!L47)</f>
        <v/>
      </c>
      <c r="S57" s="364" t="str">
        <f>IF('2020バレーＢ表'!M47="","",'2020バレーＢ表'!M47)</f>
        <v/>
      </c>
      <c r="T57" s="353" t="str">
        <f>IF('2020バレーＢ表'!N47="","",'2020バレーＢ表'!N47)</f>
        <v/>
      </c>
      <c r="W57">
        <v>32</v>
      </c>
      <c r="X57" t="s">
        <v>40</v>
      </c>
      <c r="Y57" s="362"/>
      <c r="Z57" s="362" t="s">
        <v>63</v>
      </c>
    </row>
    <row r="58" spans="1:26" ht="18.75" customHeight="1">
      <c r="A58" s="6">
        <f t="shared" si="4"/>
        <v>35</v>
      </c>
      <c r="B58" s="140">
        <v>35</v>
      </c>
      <c r="C58" s="141" t="str">
        <f>IF('2020バレーＢ表'!C48="","",IF('2020バレーＢ表'!M48=3,"（抹消）",IF('2020バレーＢ表'!M48=4,"（活動実績なし）",IF('2020バレーＢ表'!M48=5,"（異動）",IF('2020バレーＢ表'!M48=1,'2020バレーＢ表'!O48,'2020バレーＢ表'!C48)))))</f>
        <v/>
      </c>
      <c r="D58" s="142" t="str">
        <f>IF('2020バレーＢ表'!D48="","",'2020バレーＢ表'!D48)</f>
        <v/>
      </c>
      <c r="E58" s="143" t="s">
        <v>1</v>
      </c>
      <c r="F58" s="24"/>
      <c r="G58" s="25"/>
      <c r="H58" s="26"/>
      <c r="I58" s="27"/>
      <c r="J58" s="28"/>
      <c r="K58" s="28"/>
      <c r="L58" s="28"/>
      <c r="M58" s="28"/>
      <c r="N58" s="28"/>
      <c r="O58" s="345"/>
      <c r="P58" s="156">
        <f t="shared" si="2"/>
        <v>0</v>
      </c>
      <c r="Q58" s="157">
        <f t="shared" si="3"/>
        <v>0</v>
      </c>
      <c r="R58" s="352" t="str">
        <f>IF('2020バレーＢ表'!L48="","",'2020バレーＢ表'!L48)</f>
        <v/>
      </c>
      <c r="S58" s="364" t="str">
        <f>IF('2020バレーＢ表'!M48="","",'2020バレーＢ表'!M48)</f>
        <v/>
      </c>
      <c r="T58" s="353" t="str">
        <f>IF('2020バレーＢ表'!N48="","",'2020バレーＢ表'!N48)</f>
        <v/>
      </c>
      <c r="W58">
        <v>33</v>
      </c>
      <c r="X58" t="s">
        <v>41</v>
      </c>
      <c r="Y58" s="362"/>
      <c r="Z58" s="362" t="s">
        <v>63</v>
      </c>
    </row>
    <row r="59" spans="1:26" ht="18.75" customHeight="1">
      <c r="A59" s="6">
        <f t="shared" si="4"/>
        <v>36</v>
      </c>
      <c r="B59" s="140">
        <v>36</v>
      </c>
      <c r="C59" s="141" t="str">
        <f>IF('2020バレーＢ表'!C49="","",IF('2020バレーＢ表'!M49=3,"（抹消）",IF('2020バレーＢ表'!M49=4,"（活動実績なし）",IF('2020バレーＢ表'!M49=5,"（異動）",IF('2020バレーＢ表'!M49=1,'2020バレーＢ表'!O49,'2020バレーＢ表'!C49)))))</f>
        <v/>
      </c>
      <c r="D59" s="142" t="str">
        <f>IF('2020バレーＢ表'!D49="","",'2020バレーＢ表'!D49)</f>
        <v/>
      </c>
      <c r="E59" s="143" t="s">
        <v>1</v>
      </c>
      <c r="F59" s="24"/>
      <c r="G59" s="25"/>
      <c r="H59" s="26"/>
      <c r="I59" s="27"/>
      <c r="J59" s="28"/>
      <c r="K59" s="28"/>
      <c r="L59" s="28"/>
      <c r="M59" s="28"/>
      <c r="N59" s="28"/>
      <c r="O59" s="345"/>
      <c r="P59" s="156">
        <f t="shared" si="2"/>
        <v>0</v>
      </c>
      <c r="Q59" s="157">
        <f t="shared" si="3"/>
        <v>0</v>
      </c>
      <c r="R59" s="352" t="str">
        <f>IF('2020バレーＢ表'!L49="","",'2020バレーＢ表'!L49)</f>
        <v/>
      </c>
      <c r="S59" s="364" t="str">
        <f>IF('2020バレーＢ表'!M49="","",'2020バレーＢ表'!M49)</f>
        <v/>
      </c>
      <c r="T59" s="353" t="str">
        <f>IF('2020バレーＢ表'!N49="","",'2020バレーＢ表'!N49)</f>
        <v/>
      </c>
      <c r="W59">
        <v>34</v>
      </c>
      <c r="X59" t="s">
        <v>42</v>
      </c>
      <c r="Y59" s="362"/>
      <c r="Z59" s="362" t="s">
        <v>63</v>
      </c>
    </row>
    <row r="60" spans="1:26" ht="18.75" customHeight="1">
      <c r="A60" s="6">
        <f t="shared" si="4"/>
        <v>37</v>
      </c>
      <c r="B60" s="140">
        <v>37</v>
      </c>
      <c r="C60" s="141" t="str">
        <f>IF('2020バレーＢ表'!C50="","",IF('2020バレーＢ表'!M50=3,"（抹消）",IF('2020バレーＢ表'!M50=4,"（活動実績なし）",IF('2020バレーＢ表'!M50=5,"（異動）",IF('2020バレーＢ表'!M50=1,'2020バレーＢ表'!O50,'2020バレーＢ表'!C50)))))</f>
        <v/>
      </c>
      <c r="D60" s="142" t="str">
        <f>IF('2020バレーＢ表'!D50="","",'2020バレーＢ表'!D50)</f>
        <v/>
      </c>
      <c r="E60" s="143" t="s">
        <v>1</v>
      </c>
      <c r="F60" s="24"/>
      <c r="G60" s="25"/>
      <c r="H60" s="26"/>
      <c r="I60" s="27"/>
      <c r="J60" s="28"/>
      <c r="K60" s="28"/>
      <c r="L60" s="28"/>
      <c r="M60" s="28"/>
      <c r="N60" s="28"/>
      <c r="O60" s="345"/>
      <c r="P60" s="156">
        <f t="shared" si="2"/>
        <v>0</v>
      </c>
      <c r="Q60" s="157">
        <f t="shared" si="3"/>
        <v>0</v>
      </c>
      <c r="R60" s="352" t="str">
        <f>IF('2020バレーＢ表'!L50="","",'2020バレーＢ表'!L50)</f>
        <v/>
      </c>
      <c r="S60" s="364" t="str">
        <f>IF('2020バレーＢ表'!M50="","",'2020バレーＢ表'!M50)</f>
        <v/>
      </c>
      <c r="T60" s="353" t="str">
        <f>IF('2020バレーＢ表'!N50="","",'2020バレーＢ表'!N50)</f>
        <v/>
      </c>
      <c r="W60">
        <v>35</v>
      </c>
      <c r="X60" t="s">
        <v>43</v>
      </c>
      <c r="Y60" s="362"/>
      <c r="Z60" s="362" t="s">
        <v>63</v>
      </c>
    </row>
    <row r="61" spans="1:26" ht="18.75" customHeight="1">
      <c r="A61" s="6">
        <f t="shared" si="4"/>
        <v>38</v>
      </c>
      <c r="B61" s="140">
        <v>38</v>
      </c>
      <c r="C61" s="141" t="str">
        <f>IF('2020バレーＢ表'!C51="","",IF('2020バレーＢ表'!M51=3,"（抹消）",IF('2020バレーＢ表'!M51=4,"（活動実績なし）",IF('2020バレーＢ表'!M51=5,"（異動）",IF('2020バレーＢ表'!M51=1,'2020バレーＢ表'!O51,'2020バレーＢ表'!C51)))))</f>
        <v/>
      </c>
      <c r="D61" s="142" t="str">
        <f>IF('2020バレーＢ表'!D51="","",'2020バレーＢ表'!D51)</f>
        <v/>
      </c>
      <c r="E61" s="143" t="s">
        <v>1</v>
      </c>
      <c r="F61" s="24"/>
      <c r="G61" s="25"/>
      <c r="H61" s="26"/>
      <c r="I61" s="27"/>
      <c r="J61" s="28"/>
      <c r="K61" s="28"/>
      <c r="L61" s="28"/>
      <c r="M61" s="28"/>
      <c r="N61" s="28"/>
      <c r="O61" s="345"/>
      <c r="P61" s="156">
        <f t="shared" si="2"/>
        <v>0</v>
      </c>
      <c r="Q61" s="157">
        <f t="shared" si="3"/>
        <v>0</v>
      </c>
      <c r="R61" s="352" t="str">
        <f>IF('2020バレーＢ表'!L51="","",'2020バレーＢ表'!L51)</f>
        <v/>
      </c>
      <c r="S61" s="364" t="str">
        <f>IF('2020バレーＢ表'!M51="","",'2020バレーＢ表'!M51)</f>
        <v/>
      </c>
      <c r="T61" s="353" t="str">
        <f>IF('2020バレーＢ表'!N51="","",'2020バレーＢ表'!N51)</f>
        <v/>
      </c>
      <c r="W61">
        <v>36</v>
      </c>
      <c r="X61" t="s">
        <v>44</v>
      </c>
      <c r="Y61" s="362"/>
      <c r="Z61" s="362" t="s">
        <v>63</v>
      </c>
    </row>
    <row r="62" spans="1:26" ht="18.75" customHeight="1">
      <c r="A62" s="6">
        <f t="shared" si="4"/>
        <v>39</v>
      </c>
      <c r="B62" s="140">
        <v>39</v>
      </c>
      <c r="C62" s="141" t="str">
        <f>IF('2020バレーＢ表'!C52="","",IF('2020バレーＢ表'!M52=3,"（抹消）",IF('2020バレーＢ表'!M52=4,"（活動実績なし）",IF('2020バレーＢ表'!M52=5,"（異動）",IF('2020バレーＢ表'!M52=1,'2020バレーＢ表'!O52,'2020バレーＢ表'!C52)))))</f>
        <v/>
      </c>
      <c r="D62" s="142" t="str">
        <f>IF('2020バレーＢ表'!D52="","",'2020バレーＢ表'!D52)</f>
        <v/>
      </c>
      <c r="E62" s="143" t="s">
        <v>1</v>
      </c>
      <c r="F62" s="24"/>
      <c r="G62" s="25"/>
      <c r="H62" s="26"/>
      <c r="I62" s="27"/>
      <c r="J62" s="28"/>
      <c r="K62" s="28"/>
      <c r="L62" s="28"/>
      <c r="M62" s="28"/>
      <c r="N62" s="28"/>
      <c r="O62" s="345"/>
      <c r="P62" s="156">
        <f t="shared" si="2"/>
        <v>0</v>
      </c>
      <c r="Q62" s="157">
        <f t="shared" si="3"/>
        <v>0</v>
      </c>
      <c r="R62" s="352" t="str">
        <f>IF('2020バレーＢ表'!L52="","",'2020バレーＢ表'!L52)</f>
        <v/>
      </c>
      <c r="S62" s="364" t="str">
        <f>IF('2020バレーＢ表'!M52="","",'2020バレーＢ表'!M52)</f>
        <v/>
      </c>
      <c r="T62" s="353" t="str">
        <f>IF('2020バレーＢ表'!N52="","",'2020バレーＢ表'!N52)</f>
        <v/>
      </c>
      <c r="W62">
        <v>37</v>
      </c>
      <c r="X62" t="s">
        <v>86</v>
      </c>
      <c r="Y62" s="362"/>
      <c r="Z62" s="362" t="s">
        <v>63</v>
      </c>
    </row>
    <row r="63" spans="1:26" ht="18.75" customHeight="1" thickBot="1">
      <c r="A63" s="6">
        <f t="shared" si="4"/>
        <v>40</v>
      </c>
      <c r="B63" s="144">
        <v>40</v>
      </c>
      <c r="C63" s="145" t="str">
        <f>IF('2020バレーＢ表'!C53="","",IF('2020バレーＢ表'!M53=3,"（抹消）",IF('2020バレーＢ表'!M53=4,"（活動実績なし）",IF('2020バレーＢ表'!M53=5,"（異動）",IF('2020バレーＢ表'!M53=1,'2020バレーＢ表'!O53,'2020バレーＢ表'!C53)))))</f>
        <v/>
      </c>
      <c r="D63" s="146" t="str">
        <f>IF('2020バレーＢ表'!D53="","",'2020バレーＢ表'!D53)</f>
        <v/>
      </c>
      <c r="E63" s="147" t="s">
        <v>1</v>
      </c>
      <c r="F63" s="31"/>
      <c r="G63" s="32"/>
      <c r="H63" s="33"/>
      <c r="I63" s="34"/>
      <c r="J63" s="35"/>
      <c r="K63" s="35"/>
      <c r="L63" s="35"/>
      <c r="M63" s="35"/>
      <c r="N63" s="35"/>
      <c r="O63" s="346"/>
      <c r="P63" s="158">
        <f t="shared" si="2"/>
        <v>0</v>
      </c>
      <c r="Q63" s="159">
        <f t="shared" si="3"/>
        <v>0</v>
      </c>
      <c r="R63" s="354" t="str">
        <f>IF('2020バレーＢ表'!L53="","",'2020バレーＢ表'!L53)</f>
        <v/>
      </c>
      <c r="S63" s="365" t="str">
        <f>IF('2020バレーＢ表'!M53="","",'2020バレーＢ表'!M53)</f>
        <v/>
      </c>
      <c r="T63" s="355" t="str">
        <f>IF('2020バレーＢ表'!N53="","",'2020バレーＢ表'!N53)</f>
        <v/>
      </c>
      <c r="W63">
        <v>38</v>
      </c>
      <c r="X63" t="s">
        <v>45</v>
      </c>
      <c r="Y63" s="362"/>
      <c r="Z63" s="362" t="s">
        <v>63</v>
      </c>
    </row>
    <row r="64" spans="1:26" ht="18.75" customHeight="1">
      <c r="A64" s="6">
        <f t="shared" si="4"/>
        <v>41</v>
      </c>
      <c r="B64" s="136">
        <v>41</v>
      </c>
      <c r="C64" s="137" t="str">
        <f>IF('2020バレーＢ表'!C54="","",IF('2020バレーＢ表'!M54=3,"（抹消）",IF('2020バレーＢ表'!M54=4,"（活動実績なし）",IF('2020バレーＢ表'!M54=5,"（異動）",IF('2020バレーＢ表'!M54=1,'2020バレーＢ表'!O54,'2020バレーＢ表'!C54)))))</f>
        <v/>
      </c>
      <c r="D64" s="148" t="str">
        <f>IF('2020バレーＢ表'!D54="","",'2020バレーＢ表'!D54)</f>
        <v/>
      </c>
      <c r="E64" s="139" t="s">
        <v>1</v>
      </c>
      <c r="F64" s="36"/>
      <c r="G64" s="37"/>
      <c r="H64" s="38"/>
      <c r="I64" s="39"/>
      <c r="J64" s="40"/>
      <c r="K64" s="40"/>
      <c r="L64" s="40"/>
      <c r="M64" s="40"/>
      <c r="N64" s="40"/>
      <c r="O64" s="347"/>
      <c r="P64" s="154">
        <f t="shared" si="2"/>
        <v>0</v>
      </c>
      <c r="Q64" s="155">
        <f t="shared" si="3"/>
        <v>0</v>
      </c>
      <c r="R64" s="356" t="str">
        <f>IF('2020バレーＢ表'!L54="","",'2020バレーＢ表'!L54)</f>
        <v/>
      </c>
      <c r="S64" s="366" t="str">
        <f>IF('2020バレーＢ表'!M54="","",'2020バレーＢ表'!M54)</f>
        <v/>
      </c>
      <c r="T64" s="357" t="str">
        <f>IF('2020バレーＢ表'!N54="","",'2020バレーＢ表'!N54)</f>
        <v/>
      </c>
      <c r="W64">
        <v>39</v>
      </c>
      <c r="X64" t="s">
        <v>46</v>
      </c>
      <c r="Y64" s="362"/>
      <c r="Z64" s="362" t="s">
        <v>63</v>
      </c>
    </row>
    <row r="65" spans="1:26" ht="18.75" customHeight="1">
      <c r="A65" s="6">
        <f t="shared" si="4"/>
        <v>42</v>
      </c>
      <c r="B65" s="140">
        <v>42</v>
      </c>
      <c r="C65" s="141" t="str">
        <f>IF('2020バレーＢ表'!C55="","",IF('2020バレーＢ表'!M55=3,"（抹消）",IF('2020バレーＢ表'!M55=4,"（活動実績なし）",IF('2020バレーＢ表'!M55=5,"（異動）",IF('2020バレーＢ表'!M55=1,'2020バレーＢ表'!O55,'2020バレーＢ表'!C55)))))</f>
        <v/>
      </c>
      <c r="D65" s="149" t="str">
        <f>IF('2020バレーＢ表'!D55="","",'2020バレーＢ表'!D55)</f>
        <v/>
      </c>
      <c r="E65" s="143" t="s">
        <v>1</v>
      </c>
      <c r="F65" s="41"/>
      <c r="G65" s="42"/>
      <c r="H65" s="43"/>
      <c r="I65" s="44"/>
      <c r="J65" s="45"/>
      <c r="K65" s="45"/>
      <c r="L65" s="45"/>
      <c r="M65" s="45"/>
      <c r="N65" s="45"/>
      <c r="O65" s="348"/>
      <c r="P65" s="156">
        <f t="shared" si="2"/>
        <v>0</v>
      </c>
      <c r="Q65" s="157">
        <f t="shared" si="3"/>
        <v>0</v>
      </c>
      <c r="R65" s="352" t="str">
        <f>IF('2020バレーＢ表'!L55="","",'2020バレーＢ表'!L55)</f>
        <v/>
      </c>
      <c r="S65" s="364" t="str">
        <f>IF('2020バレーＢ表'!M55="","",'2020バレーＢ表'!M55)</f>
        <v/>
      </c>
      <c r="T65" s="353" t="str">
        <f>IF('2020バレーＢ表'!N55="","",'2020バレーＢ表'!N55)</f>
        <v/>
      </c>
      <c r="W65">
        <v>40</v>
      </c>
      <c r="X65" t="s">
        <v>47</v>
      </c>
      <c r="Y65" s="362"/>
      <c r="Z65" s="362" t="s">
        <v>63</v>
      </c>
    </row>
    <row r="66" spans="1:26" ht="18.75" customHeight="1">
      <c r="A66" s="6">
        <f t="shared" si="4"/>
        <v>43</v>
      </c>
      <c r="B66" s="140">
        <v>43</v>
      </c>
      <c r="C66" s="141" t="str">
        <f>IF('2020バレーＢ表'!C56="","",IF('2020バレーＢ表'!M56=3,"（抹消）",IF('2020バレーＢ表'!M56=4,"（活動実績なし）",IF('2020バレーＢ表'!M56=5,"（異動）",IF('2020バレーＢ表'!M56=1,'2020バレーＢ表'!O56,'2020バレーＢ表'!C56)))))</f>
        <v/>
      </c>
      <c r="D66" s="149" t="str">
        <f>IF('2020バレーＢ表'!D56="","",'2020バレーＢ表'!D56)</f>
        <v/>
      </c>
      <c r="E66" s="143" t="s">
        <v>1</v>
      </c>
      <c r="F66" s="41"/>
      <c r="G66" s="42"/>
      <c r="H66" s="43"/>
      <c r="I66" s="44"/>
      <c r="J66" s="45"/>
      <c r="K66" s="45"/>
      <c r="L66" s="45"/>
      <c r="M66" s="45"/>
      <c r="N66" s="45"/>
      <c r="O66" s="348"/>
      <c r="P66" s="156">
        <f t="shared" si="2"/>
        <v>0</v>
      </c>
      <c r="Q66" s="157">
        <f t="shared" si="3"/>
        <v>0</v>
      </c>
      <c r="R66" s="352" t="str">
        <f>IF('2020バレーＢ表'!L56="","",'2020バレーＢ表'!L56)</f>
        <v/>
      </c>
      <c r="S66" s="364" t="str">
        <f>IF('2020バレーＢ表'!M56="","",'2020バレーＢ表'!M56)</f>
        <v/>
      </c>
      <c r="T66" s="353" t="str">
        <f>IF('2020バレーＢ表'!N56="","",'2020バレーＢ表'!N56)</f>
        <v/>
      </c>
      <c r="W66">
        <v>41</v>
      </c>
      <c r="X66" t="s">
        <v>48</v>
      </c>
      <c r="Y66" s="362"/>
      <c r="Z66" s="362" t="s">
        <v>63</v>
      </c>
    </row>
    <row r="67" spans="1:26" ht="18.75" customHeight="1">
      <c r="A67" s="6">
        <f t="shared" si="4"/>
        <v>44</v>
      </c>
      <c r="B67" s="140">
        <v>44</v>
      </c>
      <c r="C67" s="150" t="str">
        <f>IF('2020バレーＢ表'!C57="","",IF('2020バレーＢ表'!M57=3,"（抹消）",IF('2020バレーＢ表'!M57=4,"（活動実績なし）",IF('2020バレーＢ表'!M57=5,"（異動）",IF('2020バレーＢ表'!M57=1,'2020バレーＢ表'!O57,'2020バレーＢ表'!C57)))))</f>
        <v/>
      </c>
      <c r="D67" s="151" t="str">
        <f>IF('2020バレーＢ表'!D57="","",'2020バレーＢ表'!D57)</f>
        <v/>
      </c>
      <c r="E67" s="143" t="s">
        <v>1</v>
      </c>
      <c r="F67" s="41"/>
      <c r="G67" s="42"/>
      <c r="H67" s="43"/>
      <c r="I67" s="44"/>
      <c r="J67" s="45"/>
      <c r="K67" s="45"/>
      <c r="L67" s="45"/>
      <c r="M67" s="45"/>
      <c r="N67" s="45"/>
      <c r="O67" s="348"/>
      <c r="P67" s="156">
        <f t="shared" si="2"/>
        <v>0</v>
      </c>
      <c r="Q67" s="157">
        <f t="shared" si="3"/>
        <v>0</v>
      </c>
      <c r="R67" s="352" t="str">
        <f>IF('2020バレーＢ表'!L57="","",'2020バレーＢ表'!L57)</f>
        <v/>
      </c>
      <c r="S67" s="364" t="str">
        <f>IF('2020バレーＢ表'!M57="","",'2020バレーＢ表'!M57)</f>
        <v/>
      </c>
      <c r="T67" s="353" t="str">
        <f>IF('2020バレーＢ表'!N57="","",'2020バレーＢ表'!N57)</f>
        <v/>
      </c>
      <c r="W67">
        <v>42</v>
      </c>
      <c r="X67" t="s">
        <v>49</v>
      </c>
      <c r="Y67" s="362"/>
      <c r="Z67" s="362" t="s">
        <v>63</v>
      </c>
    </row>
    <row r="68" spans="1:26" ht="18.75" customHeight="1">
      <c r="A68" s="6">
        <f t="shared" si="4"/>
        <v>45</v>
      </c>
      <c r="B68" s="140">
        <v>45</v>
      </c>
      <c r="C68" s="150" t="str">
        <f>IF('2020バレーＢ表'!C58="","",IF('2020バレーＢ表'!M58=3,"（抹消）",IF('2020バレーＢ表'!M58=4,"（活動実績なし）",IF('2020バレーＢ表'!M58=5,"（異動）",IF('2020バレーＢ表'!M58=1,'2020バレーＢ表'!O58,'2020バレーＢ表'!C58)))))</f>
        <v/>
      </c>
      <c r="D68" s="151" t="str">
        <f>IF('2020バレーＢ表'!D58="","",'2020バレーＢ表'!D58)</f>
        <v/>
      </c>
      <c r="E68" s="143" t="s">
        <v>1</v>
      </c>
      <c r="F68" s="41"/>
      <c r="G68" s="42"/>
      <c r="H68" s="43"/>
      <c r="I68" s="44"/>
      <c r="J68" s="45"/>
      <c r="K68" s="45"/>
      <c r="L68" s="45"/>
      <c r="M68" s="45"/>
      <c r="N68" s="45"/>
      <c r="O68" s="348"/>
      <c r="P68" s="156">
        <f t="shared" si="2"/>
        <v>0</v>
      </c>
      <c r="Q68" s="157">
        <f t="shared" si="3"/>
        <v>0</v>
      </c>
      <c r="R68" s="352" t="str">
        <f>IF('2020バレーＢ表'!L58="","",'2020バレーＢ表'!L58)</f>
        <v/>
      </c>
      <c r="S68" s="364" t="str">
        <f>IF('2020バレーＢ表'!M58="","",'2020バレーＢ表'!M58)</f>
        <v/>
      </c>
      <c r="T68" s="353" t="str">
        <f>IF('2020バレーＢ表'!N58="","",'2020バレーＢ表'!N58)</f>
        <v/>
      </c>
      <c r="W68">
        <v>43</v>
      </c>
      <c r="X68" t="s">
        <v>50</v>
      </c>
      <c r="Y68" s="362"/>
      <c r="Z68" s="362" t="s">
        <v>63</v>
      </c>
    </row>
    <row r="69" spans="1:26" ht="18.75" customHeight="1">
      <c r="A69" s="6">
        <f t="shared" si="4"/>
        <v>46</v>
      </c>
      <c r="B69" s="140">
        <v>46</v>
      </c>
      <c r="C69" s="150" t="str">
        <f>IF('2020バレーＢ表'!C59="","",IF('2020バレーＢ表'!M59=3,"（抹消）",IF('2020バレーＢ表'!M59=4,"（活動実績なし）",IF('2020バレーＢ表'!M59=5,"（異動）",IF('2020バレーＢ表'!M59=1,'2020バレーＢ表'!O59,'2020バレーＢ表'!C59)))))</f>
        <v/>
      </c>
      <c r="D69" s="151" t="str">
        <f>IF('2020バレーＢ表'!D59="","",'2020バレーＢ表'!D59)</f>
        <v/>
      </c>
      <c r="E69" s="143" t="s">
        <v>1</v>
      </c>
      <c r="F69" s="41"/>
      <c r="G69" s="42"/>
      <c r="H69" s="43"/>
      <c r="I69" s="44"/>
      <c r="J69" s="45"/>
      <c r="K69" s="45"/>
      <c r="L69" s="45"/>
      <c r="M69" s="45"/>
      <c r="N69" s="45"/>
      <c r="O69" s="348"/>
      <c r="P69" s="156">
        <f t="shared" si="2"/>
        <v>0</v>
      </c>
      <c r="Q69" s="157">
        <f t="shared" si="3"/>
        <v>0</v>
      </c>
      <c r="R69" s="352" t="str">
        <f>IF('2020バレーＢ表'!L59="","",'2020バレーＢ表'!L59)</f>
        <v/>
      </c>
      <c r="S69" s="364" t="str">
        <f>IF('2020バレーＢ表'!M59="","",'2020バレーＢ表'!M59)</f>
        <v/>
      </c>
      <c r="T69" s="353" t="str">
        <f>IF('2020バレーＢ表'!N59="","",'2020バレーＢ表'!N59)</f>
        <v/>
      </c>
      <c r="W69">
        <v>44</v>
      </c>
      <c r="X69" t="s">
        <v>51</v>
      </c>
      <c r="Y69" s="362"/>
      <c r="Z69" s="362" t="s">
        <v>63</v>
      </c>
    </row>
    <row r="70" spans="1:26" ht="18.75" customHeight="1">
      <c r="A70" s="6">
        <f t="shared" si="4"/>
        <v>47</v>
      </c>
      <c r="B70" s="140">
        <v>47</v>
      </c>
      <c r="C70" s="150" t="str">
        <f>IF('2020バレーＢ表'!C60="","",IF('2020バレーＢ表'!M60=3,"（抹消）",IF('2020バレーＢ表'!M60=4,"（活動実績なし）",IF('2020バレーＢ表'!M60=5,"（異動）",IF('2020バレーＢ表'!M60=1,'2020バレーＢ表'!O60,'2020バレーＢ表'!C60)))))</f>
        <v/>
      </c>
      <c r="D70" s="151" t="str">
        <f>IF('2020バレーＢ表'!D60="","",'2020バレーＢ表'!D60)</f>
        <v/>
      </c>
      <c r="E70" s="143" t="s">
        <v>1</v>
      </c>
      <c r="F70" s="41"/>
      <c r="G70" s="42"/>
      <c r="H70" s="43"/>
      <c r="I70" s="44"/>
      <c r="J70" s="45"/>
      <c r="K70" s="45"/>
      <c r="L70" s="45"/>
      <c r="M70" s="45"/>
      <c r="N70" s="45"/>
      <c r="O70" s="348"/>
      <c r="P70" s="156">
        <f t="shared" si="2"/>
        <v>0</v>
      </c>
      <c r="Q70" s="157">
        <f t="shared" si="3"/>
        <v>0</v>
      </c>
      <c r="R70" s="352" t="str">
        <f>IF('2020バレーＢ表'!L60="","",'2020バレーＢ表'!L60)</f>
        <v/>
      </c>
      <c r="S70" s="364" t="str">
        <f>IF('2020バレーＢ表'!M60="","",'2020バレーＢ表'!M60)</f>
        <v/>
      </c>
      <c r="T70" s="353" t="str">
        <f>IF('2020バレーＢ表'!N60="","",'2020バレーＢ表'!N60)</f>
        <v/>
      </c>
      <c r="W70">
        <v>45</v>
      </c>
      <c r="X70" t="s">
        <v>52</v>
      </c>
      <c r="Y70" s="362"/>
      <c r="Z70" s="362" t="s">
        <v>63</v>
      </c>
    </row>
    <row r="71" spans="1:26" ht="18.75" customHeight="1">
      <c r="A71" s="6">
        <f t="shared" si="4"/>
        <v>48</v>
      </c>
      <c r="B71" s="140">
        <v>48</v>
      </c>
      <c r="C71" s="150" t="str">
        <f>IF('2020バレーＢ表'!C61="","",IF('2020バレーＢ表'!M61=3,"（抹消）",IF('2020バレーＢ表'!M61=4,"（活動実績なし）",IF('2020バレーＢ表'!M61=5,"（異動）",IF('2020バレーＢ表'!M61=1,'2020バレーＢ表'!O61,'2020バレーＢ表'!C61)))))</f>
        <v/>
      </c>
      <c r="D71" s="151" t="str">
        <f>IF('2020バレーＢ表'!D61="","",'2020バレーＢ表'!D61)</f>
        <v/>
      </c>
      <c r="E71" s="143" t="s">
        <v>1</v>
      </c>
      <c r="F71" s="41"/>
      <c r="G71" s="42"/>
      <c r="H71" s="43"/>
      <c r="I71" s="44"/>
      <c r="J71" s="45"/>
      <c r="K71" s="45"/>
      <c r="L71" s="45"/>
      <c r="M71" s="45"/>
      <c r="N71" s="45"/>
      <c r="O71" s="348"/>
      <c r="P71" s="156">
        <f t="shared" si="2"/>
        <v>0</v>
      </c>
      <c r="Q71" s="157">
        <f t="shared" si="3"/>
        <v>0</v>
      </c>
      <c r="R71" s="352" t="str">
        <f>IF('2020バレーＢ表'!L61="","",'2020バレーＢ表'!L61)</f>
        <v/>
      </c>
      <c r="S71" s="364" t="str">
        <f>IF('2020バレーＢ表'!M61="","",'2020バレーＢ表'!M61)</f>
        <v/>
      </c>
      <c r="T71" s="353" t="str">
        <f>IF('2020バレーＢ表'!N61="","",'2020バレーＢ表'!N61)</f>
        <v/>
      </c>
      <c r="W71">
        <v>46</v>
      </c>
      <c r="X71" t="s">
        <v>53</v>
      </c>
      <c r="Y71" s="362"/>
      <c r="Z71" s="362" t="s">
        <v>63</v>
      </c>
    </row>
    <row r="72" spans="1:26" ht="18.75" customHeight="1">
      <c r="A72" s="6">
        <f t="shared" si="4"/>
        <v>49</v>
      </c>
      <c r="B72" s="140">
        <v>49</v>
      </c>
      <c r="C72" s="150" t="str">
        <f>IF('2020バレーＢ表'!C62="","",IF('2020バレーＢ表'!M62=3,"（抹消）",IF('2020バレーＢ表'!M62=4,"（活動実績なし）",IF('2020バレーＢ表'!M62=5,"（異動）",IF('2020バレーＢ表'!M62=1,'2020バレーＢ表'!O62,'2020バレーＢ表'!C62)))))</f>
        <v/>
      </c>
      <c r="D72" s="151" t="str">
        <f>IF('2020バレーＢ表'!D62="","",'2020バレーＢ表'!D62)</f>
        <v/>
      </c>
      <c r="E72" s="143" t="s">
        <v>1</v>
      </c>
      <c r="F72" s="41"/>
      <c r="G72" s="42"/>
      <c r="H72" s="43"/>
      <c r="I72" s="44"/>
      <c r="J72" s="45"/>
      <c r="K72" s="45"/>
      <c r="L72" s="45"/>
      <c r="M72" s="45"/>
      <c r="N72" s="45"/>
      <c r="O72" s="348"/>
      <c r="P72" s="156">
        <f t="shared" si="2"/>
        <v>0</v>
      </c>
      <c r="Q72" s="157">
        <f t="shared" si="3"/>
        <v>0</v>
      </c>
      <c r="R72" s="352" t="str">
        <f>IF('2020バレーＢ表'!L62="","",'2020バレーＢ表'!L62)</f>
        <v/>
      </c>
      <c r="S72" s="364" t="str">
        <f>IF('2020バレーＢ表'!M62="","",'2020バレーＢ表'!M62)</f>
        <v/>
      </c>
      <c r="T72" s="353" t="str">
        <f>IF('2020バレーＢ表'!N62="","",'2020バレーＢ表'!N62)</f>
        <v/>
      </c>
      <c r="W72">
        <v>47</v>
      </c>
      <c r="X72" t="s">
        <v>69</v>
      </c>
      <c r="Y72" s="362" t="s">
        <v>60</v>
      </c>
      <c r="Z72" s="362" t="s">
        <v>63</v>
      </c>
    </row>
    <row r="73" spans="1:26" ht="18.75" customHeight="1">
      <c r="A73" s="6">
        <f t="shared" si="4"/>
        <v>50</v>
      </c>
      <c r="B73" s="140">
        <v>50</v>
      </c>
      <c r="C73" s="150" t="str">
        <f>IF('2020バレーＢ表'!C63="","",IF('2020バレーＢ表'!M63=3,"（抹消）",IF('2020バレーＢ表'!M63=4,"（活動実績なし）",IF('2020バレーＢ表'!M63=5,"（異動）",IF('2020バレーＢ表'!M63=1,'2020バレーＢ表'!O63,'2020バレーＢ表'!C63)))))</f>
        <v/>
      </c>
      <c r="D73" s="151" t="str">
        <f>IF('2020バレーＢ表'!D63="","",'2020バレーＢ表'!D63)</f>
        <v/>
      </c>
      <c r="E73" s="143" t="s">
        <v>1</v>
      </c>
      <c r="F73" s="41"/>
      <c r="G73" s="42"/>
      <c r="H73" s="43"/>
      <c r="I73" s="44"/>
      <c r="J73" s="45"/>
      <c r="K73" s="45"/>
      <c r="L73" s="45"/>
      <c r="M73" s="45"/>
      <c r="N73" s="45"/>
      <c r="O73" s="348"/>
      <c r="P73" s="156">
        <f t="shared" si="2"/>
        <v>0</v>
      </c>
      <c r="Q73" s="157">
        <f t="shared" si="3"/>
        <v>0</v>
      </c>
      <c r="R73" s="352" t="str">
        <f>IF('2020バレーＢ表'!L63="","",'2020バレーＢ表'!L63)</f>
        <v/>
      </c>
      <c r="S73" s="364" t="str">
        <f>IF('2020バレーＢ表'!M63="","",'2020バレーＢ表'!M63)</f>
        <v/>
      </c>
      <c r="T73" s="353" t="str">
        <f>IF('2020バレーＢ表'!N63="","",'2020バレーＢ表'!N63)</f>
        <v/>
      </c>
      <c r="W73">
        <v>48</v>
      </c>
      <c r="X73" t="s">
        <v>72</v>
      </c>
      <c r="Y73" s="362"/>
      <c r="Z73" s="362" t="s">
        <v>63</v>
      </c>
    </row>
    <row r="74" spans="1:26" ht="18.75" customHeight="1">
      <c r="A74" s="6">
        <f t="shared" si="4"/>
        <v>51</v>
      </c>
      <c r="B74" s="140">
        <v>51</v>
      </c>
      <c r="C74" s="150" t="str">
        <f>IF('2020バレーＢ表'!C64="","",IF('2020バレーＢ表'!M64=3,"（抹消）",IF('2020バレーＢ表'!M64=4,"（活動実績なし）",IF('2020バレーＢ表'!M64=5,"（異動）",IF('2020バレーＢ表'!M64=1,'2020バレーＢ表'!O64,'2020バレーＢ表'!C64)))))</f>
        <v/>
      </c>
      <c r="D74" s="151" t="str">
        <f>IF('2020バレーＢ表'!D64="","",'2020バレーＢ表'!D64)</f>
        <v/>
      </c>
      <c r="E74" s="143" t="s">
        <v>1</v>
      </c>
      <c r="F74" s="41"/>
      <c r="G74" s="42"/>
      <c r="H74" s="43"/>
      <c r="I74" s="44"/>
      <c r="J74" s="45"/>
      <c r="K74" s="45"/>
      <c r="L74" s="45"/>
      <c r="M74" s="45"/>
      <c r="N74" s="45"/>
      <c r="O74" s="348"/>
      <c r="P74" s="156">
        <f t="shared" si="2"/>
        <v>0</v>
      </c>
      <c r="Q74" s="157">
        <f t="shared" si="3"/>
        <v>0</v>
      </c>
      <c r="R74" s="352" t="str">
        <f>IF('2020バレーＢ表'!L64="","",'2020バレーＢ表'!L64)</f>
        <v/>
      </c>
      <c r="S74" s="364" t="str">
        <f>IF('2020バレーＢ表'!M64="","",'2020バレーＢ表'!M64)</f>
        <v/>
      </c>
      <c r="T74" s="353" t="str">
        <f>IF('2020バレーＢ表'!N64="","",'2020バレーＢ表'!N64)</f>
        <v/>
      </c>
    </row>
    <row r="75" spans="1:26" ht="18.75" customHeight="1">
      <c r="A75" s="6">
        <f t="shared" si="4"/>
        <v>52</v>
      </c>
      <c r="B75" s="140">
        <v>52</v>
      </c>
      <c r="C75" s="150" t="str">
        <f>IF('2020バレーＢ表'!C65="","",IF('2020バレーＢ表'!M65=3,"（抹消）",IF('2020バレーＢ表'!M65=4,"（活動実績なし）",IF('2020バレーＢ表'!M65=5,"（異動）",IF('2020バレーＢ表'!M65=1,'2020バレーＢ表'!O65,'2020バレーＢ表'!C65)))))</f>
        <v/>
      </c>
      <c r="D75" s="151" t="str">
        <f>IF('2020バレーＢ表'!D65="","",'2020バレーＢ表'!D65)</f>
        <v/>
      </c>
      <c r="E75" s="143" t="s">
        <v>1</v>
      </c>
      <c r="F75" s="41"/>
      <c r="G75" s="42"/>
      <c r="H75" s="43"/>
      <c r="I75" s="44"/>
      <c r="J75" s="45"/>
      <c r="K75" s="45"/>
      <c r="L75" s="45"/>
      <c r="M75" s="45"/>
      <c r="N75" s="45"/>
      <c r="O75" s="348"/>
      <c r="P75" s="156">
        <f t="shared" si="2"/>
        <v>0</v>
      </c>
      <c r="Q75" s="157">
        <f t="shared" si="3"/>
        <v>0</v>
      </c>
      <c r="R75" s="352" t="str">
        <f>IF('2020バレーＢ表'!L65="","",'2020バレーＢ表'!L65)</f>
        <v/>
      </c>
      <c r="S75" s="364" t="str">
        <f>IF('2020バレーＢ表'!M65="","",'2020バレーＢ表'!M65)</f>
        <v/>
      </c>
      <c r="T75" s="353" t="str">
        <f>IF('2020バレーＢ表'!N65="","",'2020バレーＢ表'!N65)</f>
        <v/>
      </c>
    </row>
    <row r="76" spans="1:26" ht="18.75" customHeight="1">
      <c r="A76" s="6">
        <f t="shared" si="4"/>
        <v>53</v>
      </c>
      <c r="B76" s="140">
        <v>53</v>
      </c>
      <c r="C76" s="150" t="str">
        <f>IF('2020バレーＢ表'!C66="","",IF('2020バレーＢ表'!M66=3,"（抹消）",IF('2020バレーＢ表'!M66=4,"（活動実績なし）",IF('2020バレーＢ表'!M66=5,"（異動）",IF('2020バレーＢ表'!M66=1,'2020バレーＢ表'!O66,'2020バレーＢ表'!C66)))))</f>
        <v/>
      </c>
      <c r="D76" s="151" t="str">
        <f>IF('2020バレーＢ表'!D66="","",'2020バレーＢ表'!D66)</f>
        <v/>
      </c>
      <c r="E76" s="143" t="s">
        <v>1</v>
      </c>
      <c r="F76" s="41"/>
      <c r="G76" s="42"/>
      <c r="H76" s="43"/>
      <c r="I76" s="44"/>
      <c r="J76" s="45"/>
      <c r="K76" s="45"/>
      <c r="L76" s="45"/>
      <c r="M76" s="45"/>
      <c r="N76" s="45"/>
      <c r="O76" s="348"/>
      <c r="P76" s="156">
        <f t="shared" si="2"/>
        <v>0</v>
      </c>
      <c r="Q76" s="157">
        <f t="shared" si="3"/>
        <v>0</v>
      </c>
      <c r="R76" s="352" t="str">
        <f>IF('2020バレーＢ表'!L66="","",'2020バレーＢ表'!L66)</f>
        <v/>
      </c>
      <c r="S76" s="364" t="str">
        <f>IF('2020バレーＢ表'!M66="","",'2020バレーＢ表'!M66)</f>
        <v/>
      </c>
      <c r="T76" s="353" t="str">
        <f>IF('2020バレーＢ表'!N66="","",'2020バレーＢ表'!N66)</f>
        <v/>
      </c>
    </row>
    <row r="77" spans="1:26" ht="18.75" customHeight="1">
      <c r="A77" s="6">
        <f t="shared" si="4"/>
        <v>54</v>
      </c>
      <c r="B77" s="140">
        <v>54</v>
      </c>
      <c r="C77" s="150" t="str">
        <f>IF('2020バレーＢ表'!C67="","",IF('2020バレーＢ表'!M67=3,"（抹消）",IF('2020バレーＢ表'!M67=4,"（活動実績なし）",IF('2020バレーＢ表'!M67=5,"（異動）",IF('2020バレーＢ表'!M67=1,'2020バレーＢ表'!O67,'2020バレーＢ表'!C67)))))</f>
        <v/>
      </c>
      <c r="D77" s="151" t="str">
        <f>IF('2020バレーＢ表'!D67="","",'2020バレーＢ表'!D67)</f>
        <v/>
      </c>
      <c r="E77" s="143" t="s">
        <v>1</v>
      </c>
      <c r="F77" s="41"/>
      <c r="G77" s="42"/>
      <c r="H77" s="43"/>
      <c r="I77" s="44"/>
      <c r="J77" s="45"/>
      <c r="K77" s="45"/>
      <c r="L77" s="45"/>
      <c r="M77" s="45"/>
      <c r="N77" s="45"/>
      <c r="O77" s="348"/>
      <c r="P77" s="156">
        <f t="shared" si="2"/>
        <v>0</v>
      </c>
      <c r="Q77" s="157">
        <f t="shared" si="3"/>
        <v>0</v>
      </c>
      <c r="R77" s="352" t="str">
        <f>IF('2020バレーＢ表'!L67="","",'2020バレーＢ表'!L67)</f>
        <v/>
      </c>
      <c r="S77" s="364" t="str">
        <f>IF('2020バレーＢ表'!M67="","",'2020バレーＢ表'!M67)</f>
        <v/>
      </c>
      <c r="T77" s="353" t="str">
        <f>IF('2020バレーＢ表'!N67="","",'2020バレーＢ表'!N67)</f>
        <v/>
      </c>
    </row>
    <row r="78" spans="1:26" ht="18.75" customHeight="1">
      <c r="A78" s="6">
        <f t="shared" si="4"/>
        <v>55</v>
      </c>
      <c r="B78" s="140">
        <v>55</v>
      </c>
      <c r="C78" s="150" t="str">
        <f>IF('2020バレーＢ表'!C68="","",IF('2020バレーＢ表'!M68=3,"（抹消）",IF('2020バレーＢ表'!M68=4,"（活動実績なし）",IF('2020バレーＢ表'!M68=5,"（異動）",IF('2020バレーＢ表'!M68=1,'2020バレーＢ表'!O68,'2020バレーＢ表'!C68)))))</f>
        <v/>
      </c>
      <c r="D78" s="151" t="str">
        <f>IF('2020バレーＢ表'!D68="","",'2020バレーＢ表'!D68)</f>
        <v/>
      </c>
      <c r="E78" s="143" t="s">
        <v>1</v>
      </c>
      <c r="F78" s="41"/>
      <c r="G78" s="42"/>
      <c r="H78" s="43"/>
      <c r="I78" s="44"/>
      <c r="J78" s="45"/>
      <c r="K78" s="45"/>
      <c r="L78" s="45"/>
      <c r="M78" s="45"/>
      <c r="N78" s="45"/>
      <c r="O78" s="348"/>
      <c r="P78" s="156">
        <f t="shared" si="2"/>
        <v>0</v>
      </c>
      <c r="Q78" s="157">
        <f t="shared" si="3"/>
        <v>0</v>
      </c>
      <c r="R78" s="352" t="str">
        <f>IF('2020バレーＢ表'!L68="","",'2020バレーＢ表'!L68)</f>
        <v/>
      </c>
      <c r="S78" s="364" t="str">
        <f>IF('2020バレーＢ表'!M68="","",'2020バレーＢ表'!M68)</f>
        <v/>
      </c>
      <c r="T78" s="353" t="str">
        <f>IF('2020バレーＢ表'!N68="","",'2020バレーＢ表'!N68)</f>
        <v/>
      </c>
    </row>
    <row r="79" spans="1:26" ht="18.75" customHeight="1">
      <c r="A79" s="6">
        <f t="shared" si="4"/>
        <v>56</v>
      </c>
      <c r="B79" s="140">
        <v>56</v>
      </c>
      <c r="C79" s="150" t="str">
        <f>IF('2020バレーＢ表'!C69="","",IF('2020バレーＢ表'!M69=3,"（抹消）",IF('2020バレーＢ表'!M69=4,"（活動実績なし）",IF('2020バレーＢ表'!M69=5,"（異動）",IF('2020バレーＢ表'!M69=1,'2020バレーＢ表'!O69,'2020バレーＢ表'!C69)))))</f>
        <v/>
      </c>
      <c r="D79" s="151" t="str">
        <f>IF('2020バレーＢ表'!D69="","",'2020バレーＢ表'!D69)</f>
        <v/>
      </c>
      <c r="E79" s="143" t="s">
        <v>1</v>
      </c>
      <c r="F79" s="41"/>
      <c r="G79" s="42"/>
      <c r="H79" s="43"/>
      <c r="I79" s="44"/>
      <c r="J79" s="45"/>
      <c r="K79" s="45"/>
      <c r="L79" s="45"/>
      <c r="M79" s="45"/>
      <c r="N79" s="45"/>
      <c r="O79" s="348"/>
      <c r="P79" s="156">
        <f t="shared" si="2"/>
        <v>0</v>
      </c>
      <c r="Q79" s="157">
        <f t="shared" si="3"/>
        <v>0</v>
      </c>
      <c r="R79" s="352" t="str">
        <f>IF('2020バレーＢ表'!L69="","",'2020バレーＢ表'!L69)</f>
        <v/>
      </c>
      <c r="S79" s="364" t="str">
        <f>IF('2020バレーＢ表'!M69="","",'2020バレーＢ表'!M69)</f>
        <v/>
      </c>
      <c r="T79" s="353" t="str">
        <f>IF('2020バレーＢ表'!N69="","",'2020バレーＢ表'!N69)</f>
        <v/>
      </c>
    </row>
    <row r="80" spans="1:26" ht="18.75" customHeight="1">
      <c r="A80" s="6">
        <f t="shared" si="4"/>
        <v>57</v>
      </c>
      <c r="B80" s="140">
        <v>57</v>
      </c>
      <c r="C80" s="150" t="str">
        <f>IF('2020バレーＢ表'!C70="","",IF('2020バレーＢ表'!M70=3,"（抹消）",IF('2020バレーＢ表'!M70=4,"（活動実績なし）",IF('2020バレーＢ表'!M70=5,"（異動）",IF('2020バレーＢ表'!M70=1,'2020バレーＢ表'!O70,'2020バレーＢ表'!C70)))))</f>
        <v/>
      </c>
      <c r="D80" s="151" t="str">
        <f>IF('2020バレーＢ表'!D70="","",'2020バレーＢ表'!D70)</f>
        <v/>
      </c>
      <c r="E80" s="143" t="s">
        <v>1</v>
      </c>
      <c r="F80" s="41"/>
      <c r="G80" s="42"/>
      <c r="H80" s="43"/>
      <c r="I80" s="44"/>
      <c r="J80" s="45"/>
      <c r="K80" s="45"/>
      <c r="L80" s="45"/>
      <c r="M80" s="45"/>
      <c r="N80" s="45"/>
      <c r="O80" s="348"/>
      <c r="P80" s="156">
        <f t="shared" si="2"/>
        <v>0</v>
      </c>
      <c r="Q80" s="157">
        <f t="shared" si="3"/>
        <v>0</v>
      </c>
      <c r="R80" s="352" t="str">
        <f>IF('2020バレーＢ表'!L70="","",'2020バレーＢ表'!L70)</f>
        <v/>
      </c>
      <c r="S80" s="364" t="str">
        <f>IF('2020バレーＢ表'!M70="","",'2020バレーＢ表'!M70)</f>
        <v/>
      </c>
      <c r="T80" s="353" t="str">
        <f>IF('2020バレーＢ表'!N70="","",'2020バレーＢ表'!N70)</f>
        <v/>
      </c>
    </row>
    <row r="81" spans="1:20" ht="18.75" customHeight="1">
      <c r="A81" s="6">
        <f t="shared" si="4"/>
        <v>58</v>
      </c>
      <c r="B81" s="140">
        <v>58</v>
      </c>
      <c r="C81" s="150" t="str">
        <f>IF('2020バレーＢ表'!C71="","",IF('2020バレーＢ表'!M71=3,"（抹消）",IF('2020バレーＢ表'!M71=4,"（活動実績なし）",IF('2020バレーＢ表'!M71=5,"（異動）",IF('2020バレーＢ表'!M71=1,'2020バレーＢ表'!O71,'2020バレーＢ表'!C71)))))</f>
        <v/>
      </c>
      <c r="D81" s="151" t="str">
        <f>IF('2020バレーＢ表'!D71="","",'2020バレーＢ表'!D71)</f>
        <v/>
      </c>
      <c r="E81" s="143" t="s">
        <v>1</v>
      </c>
      <c r="F81" s="41"/>
      <c r="G81" s="42"/>
      <c r="H81" s="43"/>
      <c r="I81" s="44"/>
      <c r="J81" s="45"/>
      <c r="K81" s="45"/>
      <c r="L81" s="45"/>
      <c r="M81" s="45"/>
      <c r="N81" s="45"/>
      <c r="O81" s="348"/>
      <c r="P81" s="156">
        <f t="shared" si="2"/>
        <v>0</v>
      </c>
      <c r="Q81" s="157">
        <f t="shared" si="3"/>
        <v>0</v>
      </c>
      <c r="R81" s="352" t="str">
        <f>IF('2020バレーＢ表'!L71="","",'2020バレーＢ表'!L71)</f>
        <v/>
      </c>
      <c r="S81" s="364" t="str">
        <f>IF('2020バレーＢ表'!M71="","",'2020バレーＢ表'!M71)</f>
        <v/>
      </c>
      <c r="T81" s="353" t="str">
        <f>IF('2020バレーＢ表'!N71="","",'2020バレーＢ表'!N71)</f>
        <v/>
      </c>
    </row>
    <row r="82" spans="1:20" ht="18.75" customHeight="1">
      <c r="A82" s="6">
        <f t="shared" si="4"/>
        <v>59</v>
      </c>
      <c r="B82" s="140">
        <v>59</v>
      </c>
      <c r="C82" s="150" t="str">
        <f>IF('2020バレーＢ表'!C72="","",IF('2020バレーＢ表'!M72=3,"（抹消）",IF('2020バレーＢ表'!M72=4,"（活動実績なし）",IF('2020バレーＢ表'!M72=5,"（異動）",IF('2020バレーＢ表'!M72=1,'2020バレーＢ表'!O72,'2020バレーＢ表'!C72)))))</f>
        <v/>
      </c>
      <c r="D82" s="151" t="str">
        <f>IF('2020バレーＢ表'!D72="","",'2020バレーＢ表'!D72)</f>
        <v/>
      </c>
      <c r="E82" s="143" t="s">
        <v>1</v>
      </c>
      <c r="F82" s="41"/>
      <c r="G82" s="42"/>
      <c r="H82" s="43"/>
      <c r="I82" s="44"/>
      <c r="J82" s="45"/>
      <c r="K82" s="45"/>
      <c r="L82" s="45"/>
      <c r="M82" s="45"/>
      <c r="N82" s="45"/>
      <c r="O82" s="348"/>
      <c r="P82" s="156">
        <f t="shared" si="2"/>
        <v>0</v>
      </c>
      <c r="Q82" s="157">
        <f t="shared" si="3"/>
        <v>0</v>
      </c>
      <c r="R82" s="352" t="str">
        <f>IF('2020バレーＢ表'!L72="","",'2020バレーＢ表'!L72)</f>
        <v/>
      </c>
      <c r="S82" s="364" t="str">
        <f>IF('2020バレーＢ表'!M72="","",'2020バレーＢ表'!M72)</f>
        <v/>
      </c>
      <c r="T82" s="353" t="str">
        <f>IF('2020バレーＢ表'!N72="","",'2020バレーＢ表'!N72)</f>
        <v/>
      </c>
    </row>
    <row r="83" spans="1:20" ht="18.75" customHeight="1" thickBot="1">
      <c r="A83" s="6">
        <f t="shared" si="4"/>
        <v>60</v>
      </c>
      <c r="B83" s="144">
        <v>60</v>
      </c>
      <c r="C83" s="152" t="str">
        <f>IF('2020バレーＢ表'!C73="","",IF('2020バレーＢ表'!M73=3,"（抹消）",IF('2020バレーＢ表'!M73=4,"（活動実績なし）",IF('2020バレーＢ表'!M73=5,"（異動）",IF('2020バレーＢ表'!M73=1,'2020バレーＢ表'!O73,'2020バレーＢ表'!C73)))))</f>
        <v/>
      </c>
      <c r="D83" s="153" t="str">
        <f>IF('2020バレーＢ表'!D73="","",'2020バレーＢ表'!D73)</f>
        <v/>
      </c>
      <c r="E83" s="147" t="s">
        <v>1</v>
      </c>
      <c r="F83" s="46"/>
      <c r="G83" s="47"/>
      <c r="H83" s="48"/>
      <c r="I83" s="49"/>
      <c r="J83" s="50"/>
      <c r="K83" s="50"/>
      <c r="L83" s="50"/>
      <c r="M83" s="50"/>
      <c r="N83" s="50"/>
      <c r="O83" s="349"/>
      <c r="P83" s="158">
        <f t="shared" si="2"/>
        <v>0</v>
      </c>
      <c r="Q83" s="159">
        <f t="shared" si="3"/>
        <v>0</v>
      </c>
      <c r="R83" s="354" t="str">
        <f>IF('2020バレーＢ表'!L73="","",'2020バレーＢ表'!L73)</f>
        <v/>
      </c>
      <c r="S83" s="365" t="str">
        <f>IF('2020バレーＢ表'!M73="","",'2020バレーＢ表'!M73)</f>
        <v/>
      </c>
      <c r="T83" s="355" t="str">
        <f>IF('2020バレーＢ表'!N73="","",'2020バレーＢ表'!N73)</f>
        <v/>
      </c>
    </row>
    <row r="84" spans="1:20" ht="18.75" customHeight="1">
      <c r="B84" s="89"/>
      <c r="C84" s="89"/>
      <c r="D84" s="89"/>
      <c r="E84" s="89"/>
      <c r="F84" s="89"/>
      <c r="G84" s="89"/>
      <c r="H84" s="89"/>
      <c r="I84" s="89"/>
      <c r="J84" s="89"/>
      <c r="K84" s="89"/>
      <c r="L84" s="89"/>
      <c r="M84" s="89"/>
      <c r="N84" s="89"/>
      <c r="O84" s="89"/>
      <c r="P84" s="575"/>
      <c r="Q84" s="575"/>
      <c r="R84" s="92"/>
      <c r="S84" s="92"/>
      <c r="T84" s="92"/>
    </row>
  </sheetData>
  <sheetProtection algorithmName="SHA-512" hashValue="Zo9T8SXTYxy+uWBYZC6qlR6VLbMsg7g2F3kw2LE68tBz1de2PP0iSYpTFT7tG9h/aZkwNnRN6lK5sR8NyBRa1w==" saltValue="nDSXu3tXkPCZ8j1m2aWLPA==" spinCount="100000" sheet="1" objects="1" scenarios="1" selectLockedCells="1"/>
  <mergeCells count="77">
    <mergeCell ref="V25:W25"/>
    <mergeCell ref="X18:AE18"/>
    <mergeCell ref="X17:AE17"/>
    <mergeCell ref="X16:AE16"/>
    <mergeCell ref="X15:AE15"/>
    <mergeCell ref="V18:W18"/>
    <mergeCell ref="V17:W17"/>
    <mergeCell ref="V16:W16"/>
    <mergeCell ref="V15:W15"/>
    <mergeCell ref="X14:AE14"/>
    <mergeCell ref="X23:AE23"/>
    <mergeCell ref="X22:AE22"/>
    <mergeCell ref="X21:AE21"/>
    <mergeCell ref="X20:AE20"/>
    <mergeCell ref="X19:AE19"/>
    <mergeCell ref="V13:W13"/>
    <mergeCell ref="V12:W12"/>
    <mergeCell ref="V11:W11"/>
    <mergeCell ref="V10:W10"/>
    <mergeCell ref="V9:AE9"/>
    <mergeCell ref="X13:AE13"/>
    <mergeCell ref="X12:AE12"/>
    <mergeCell ref="X11:AE11"/>
    <mergeCell ref="X10:AE10"/>
    <mergeCell ref="V14:W14"/>
    <mergeCell ref="V23:W23"/>
    <mergeCell ref="V22:W22"/>
    <mergeCell ref="V21:W21"/>
    <mergeCell ref="V20:W20"/>
    <mergeCell ref="V19:W19"/>
    <mergeCell ref="R20:T23"/>
    <mergeCell ref="P84:Q84"/>
    <mergeCell ref="R14:T15"/>
    <mergeCell ref="P14:Q15"/>
    <mergeCell ref="R16:T18"/>
    <mergeCell ref="P16:Q18"/>
    <mergeCell ref="B20:E20"/>
    <mergeCell ref="F20:H20"/>
    <mergeCell ref="I20:O21"/>
    <mergeCell ref="P20:P23"/>
    <mergeCell ref="Q20:Q23"/>
    <mergeCell ref="B21:B23"/>
    <mergeCell ref="C21:C23"/>
    <mergeCell ref="D21:E23"/>
    <mergeCell ref="F21:F23"/>
    <mergeCell ref="G21:G23"/>
    <mergeCell ref="H21:H23"/>
    <mergeCell ref="I22:O22"/>
    <mergeCell ref="C11:O11"/>
    <mergeCell ref="C12:O12"/>
    <mergeCell ref="B14:L16"/>
    <mergeCell ref="D17:J18"/>
    <mergeCell ref="K17:L18"/>
    <mergeCell ref="M17:N18"/>
    <mergeCell ref="B17:C18"/>
    <mergeCell ref="C10:O10"/>
    <mergeCell ref="Z5:AA5"/>
    <mergeCell ref="AB5:AC5"/>
    <mergeCell ref="AD5:AE5"/>
    <mergeCell ref="C4:O4"/>
    <mergeCell ref="C5:O5"/>
    <mergeCell ref="X5:Y5"/>
    <mergeCell ref="C6:O6"/>
    <mergeCell ref="C7:O7"/>
    <mergeCell ref="C8:O8"/>
    <mergeCell ref="C9:O9"/>
    <mergeCell ref="AF9:AL9"/>
    <mergeCell ref="B1:Q1"/>
    <mergeCell ref="B2:Q2"/>
    <mergeCell ref="B3:Q3"/>
    <mergeCell ref="V5:W5"/>
    <mergeCell ref="Y1:AE1"/>
    <mergeCell ref="Y3:AE3"/>
    <mergeCell ref="Y2:AE2"/>
    <mergeCell ref="W1:X1"/>
    <mergeCell ref="W2:X2"/>
    <mergeCell ref="W3:X3"/>
  </mergeCells>
  <phoneticPr fontId="2"/>
  <dataValidations count="2">
    <dataValidation type="list" operator="equal" allowBlank="1" showInputMessage="1" showErrorMessage="1" sqref="F24:H83">
      <formula1>"○"</formula1>
    </dataValidation>
    <dataValidation type="list" allowBlank="1" showInputMessage="1" showErrorMessage="1" sqref="I24:O83">
      <formula1>$B$5:$B$12</formula1>
    </dataValidation>
  </dataValidations>
  <printOptions horizontalCentered="1"/>
  <pageMargins left="0.39370078740157483" right="0.39370078740157483" top="0.74803149606299213" bottom="0.74803149606299213" header="0.31496062992125984" footer="0.31496062992125984"/>
  <pageSetup paperSize="9" scale="45" orientation="portrait" horizontalDpi="4294967293" r:id="rId1"/>
  <headerFooter alignWithMargins="0">
    <oddFooter>&amp;C&amp;[18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40"/>
  <sheetViews>
    <sheetView view="pageBreakPreview" zoomScale="115" zoomScaleNormal="100" zoomScaleSheetLayoutView="115" workbookViewId="0"/>
  </sheetViews>
  <sheetFormatPr defaultColWidth="9" defaultRowHeight="13"/>
  <cols>
    <col min="1" max="1" width="5" style="305" customWidth="1"/>
    <col min="2" max="3" width="9" style="305"/>
    <col min="4" max="5" width="9.08203125" style="305" bestFit="1" customWidth="1"/>
    <col min="6" max="6" width="16.25" style="305" customWidth="1"/>
    <col min="7" max="7" width="1.33203125" style="305" customWidth="1"/>
    <col min="8" max="8" width="9.08203125" style="305" bestFit="1" customWidth="1"/>
    <col min="9" max="16384" width="9" style="305"/>
  </cols>
  <sheetData>
    <row r="1" spans="1:8" ht="15" customHeight="1">
      <c r="F1" s="303"/>
    </row>
    <row r="2" spans="1:8" ht="15" customHeight="1">
      <c r="A2" s="597" t="s">
        <v>102</v>
      </c>
      <c r="B2" s="597"/>
      <c r="C2" s="597"/>
      <c r="D2" s="597"/>
      <c r="E2" s="597"/>
      <c r="F2" s="326">
        <f>'2020バレーＢ表'!D10</f>
        <v>0</v>
      </c>
      <c r="G2" s="304"/>
    </row>
    <row r="3" spans="1:8" ht="15" customHeight="1">
      <c r="A3" s="597"/>
      <c r="B3" s="597"/>
      <c r="C3" s="597"/>
      <c r="D3" s="597"/>
      <c r="E3" s="597"/>
      <c r="F3" s="327">
        <f>'2020バレーＢ表'!L10</f>
        <v>0</v>
      </c>
      <c r="G3" s="304"/>
    </row>
    <row r="4" spans="1:8" ht="15" customHeight="1">
      <c r="F4" s="303" t="s">
        <v>186</v>
      </c>
    </row>
    <row r="5" spans="1:8" ht="24.65" customHeight="1">
      <c r="A5" s="598" t="str">
        <f>CONCATENATE('2020バレーＢ表'!D10,"長殿")</f>
        <v>長殿</v>
      </c>
      <c r="B5" s="598"/>
      <c r="C5" s="598"/>
      <c r="D5" s="598"/>
      <c r="E5" s="598"/>
      <c r="F5" s="598"/>
    </row>
    <row r="6" spans="1:8" ht="5.15" customHeight="1"/>
    <row r="7" spans="1:8" ht="24.65" customHeight="1">
      <c r="B7" s="599" t="s">
        <v>87</v>
      </c>
      <c r="C7" s="599"/>
      <c r="D7" s="599"/>
      <c r="E7" s="599"/>
      <c r="F7" s="306"/>
    </row>
    <row r="8" spans="1:8" ht="5.5" customHeight="1">
      <c r="B8" s="306"/>
      <c r="C8" s="306"/>
      <c r="D8" s="306"/>
      <c r="E8" s="306"/>
      <c r="F8" s="306"/>
    </row>
    <row r="9" spans="1:8" ht="24.65" customHeight="1">
      <c r="B9" s="600" t="s">
        <v>76</v>
      </c>
      <c r="C9" s="601"/>
      <c r="D9" s="602">
        <f t="shared" ref="D9" si="0">$F$19</f>
        <v>0</v>
      </c>
      <c r="E9" s="603"/>
      <c r="F9" s="604"/>
    </row>
    <row r="10" spans="1:8" ht="5.5" customHeight="1">
      <c r="B10" s="307"/>
      <c r="C10" s="307"/>
      <c r="D10" s="308"/>
      <c r="E10" s="308"/>
      <c r="F10" s="308"/>
    </row>
    <row r="11" spans="1:8" ht="17.5" customHeight="1">
      <c r="B11" s="605" t="s">
        <v>83</v>
      </c>
      <c r="C11" s="605"/>
      <c r="D11" s="308"/>
      <c r="E11" s="308"/>
      <c r="F11" s="308"/>
    </row>
    <row r="12" spans="1:8" ht="35.15" customHeight="1">
      <c r="B12" s="596" t="s">
        <v>182</v>
      </c>
      <c r="C12" s="596"/>
      <c r="D12" s="596"/>
      <c r="E12" s="596"/>
      <c r="F12" s="596"/>
      <c r="G12" s="596"/>
      <c r="H12" s="328"/>
    </row>
    <row r="13" spans="1:8" ht="5.5" customHeight="1">
      <c r="B13" s="310"/>
    </row>
    <row r="14" spans="1:8" ht="17.5" customHeight="1">
      <c r="B14" s="310" t="str">
        <f>"【バレーボール競技・"&amp;F3&amp;"・第"&amp;F4&amp;"登録】"</f>
        <v>【バレーボール競技・0・第Ⅰ期登録】</v>
      </c>
    </row>
    <row r="15" spans="1:8" ht="17.5" customHeight="1">
      <c r="B15" s="606" t="s">
        <v>55</v>
      </c>
      <c r="C15" s="607"/>
      <c r="D15" s="329" t="s">
        <v>78</v>
      </c>
      <c r="E15" s="314" t="s">
        <v>75</v>
      </c>
      <c r="F15" s="330" t="s">
        <v>76</v>
      </c>
    </row>
    <row r="16" spans="1:8" ht="22.5" customHeight="1">
      <c r="B16" s="608" t="s">
        <v>56</v>
      </c>
      <c r="C16" s="609"/>
      <c r="D16" s="331">
        <v>500</v>
      </c>
      <c r="E16" s="332">
        <f>'2020バレーＢ表'!$U$2</f>
        <v>0</v>
      </c>
      <c r="F16" s="333">
        <f>D16*E16</f>
        <v>0</v>
      </c>
    </row>
    <row r="17" spans="2:7" ht="22.5" customHeight="1">
      <c r="B17" s="610" t="s">
        <v>57</v>
      </c>
      <c r="C17" s="611"/>
      <c r="D17" s="334">
        <v>500</v>
      </c>
      <c r="E17" s="332">
        <f>'2020バレーＢ表'!$W$2</f>
        <v>0</v>
      </c>
      <c r="F17" s="333">
        <f>D17*E17</f>
        <v>0</v>
      </c>
    </row>
    <row r="18" spans="2:7" ht="22.5" customHeight="1">
      <c r="B18" s="612" t="s">
        <v>58</v>
      </c>
      <c r="C18" s="613"/>
      <c r="D18" s="335">
        <v>500</v>
      </c>
      <c r="E18" s="332">
        <f>'2020バレーＢ表'!$Y$2</f>
        <v>0</v>
      </c>
      <c r="F18" s="333">
        <f>D18*E18</f>
        <v>0</v>
      </c>
    </row>
    <row r="19" spans="2:7" ht="22.5" customHeight="1">
      <c r="B19" s="310"/>
      <c r="C19" s="310"/>
      <c r="D19" s="310"/>
      <c r="E19" s="329" t="s">
        <v>77</v>
      </c>
      <c r="F19" s="336">
        <f>SUM(F16:F18)</f>
        <v>0</v>
      </c>
    </row>
    <row r="20" spans="2:7" ht="5.5" customHeight="1"/>
    <row r="21" spans="2:7" ht="17.5" customHeight="1">
      <c r="B21" s="305" t="s">
        <v>79</v>
      </c>
    </row>
    <row r="22" spans="2:7" ht="35.15" customHeight="1">
      <c r="B22" s="596" t="s">
        <v>84</v>
      </c>
      <c r="C22" s="596"/>
      <c r="D22" s="596"/>
      <c r="E22" s="596"/>
      <c r="F22" s="596"/>
      <c r="G22" s="596"/>
    </row>
    <row r="23" spans="2:7" ht="5.15" customHeight="1"/>
    <row r="24" spans="2:7" ht="17.5" customHeight="1">
      <c r="B24" s="310" t="s">
        <v>81</v>
      </c>
      <c r="C24" s="337" t="s">
        <v>184</v>
      </c>
    </row>
    <row r="25" spans="2:7" ht="15" customHeight="1"/>
    <row r="26" spans="2:7" ht="17.5" customHeight="1">
      <c r="B26" s="310"/>
      <c r="C26" s="310" t="s">
        <v>80</v>
      </c>
    </row>
    <row r="27" spans="2:7" ht="12.65" customHeight="1"/>
    <row r="28" spans="2:7" ht="15" customHeight="1">
      <c r="B28" s="338" t="s">
        <v>103</v>
      </c>
      <c r="C28" s="339" t="s">
        <v>183</v>
      </c>
      <c r="D28" s="340"/>
    </row>
    <row r="29" spans="2:7" ht="18" customHeight="1">
      <c r="C29" s="341" t="s">
        <v>185</v>
      </c>
    </row>
    <row r="39" spans="7:7">
      <c r="G39" s="342"/>
    </row>
    <row r="40" spans="7:7">
      <c r="G40" s="342"/>
    </row>
  </sheetData>
  <sheetProtection password="DD84"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40"/>
  <sheetViews>
    <sheetView view="pageBreakPreview" zoomScale="115" zoomScaleNormal="100" zoomScaleSheetLayoutView="115" workbookViewId="0"/>
  </sheetViews>
  <sheetFormatPr defaultColWidth="9" defaultRowHeight="13"/>
  <cols>
    <col min="1" max="1" width="5" style="305" customWidth="1"/>
    <col min="2" max="3" width="9" style="305"/>
    <col min="4" max="5" width="9.08203125" style="305" bestFit="1" customWidth="1"/>
    <col min="6" max="6" width="16.25" style="305" customWidth="1"/>
    <col min="7" max="7" width="1.33203125" style="305" customWidth="1"/>
    <col min="8" max="8" width="9.08203125" style="305" bestFit="1" customWidth="1"/>
    <col min="9" max="16384" width="9" style="305"/>
  </cols>
  <sheetData>
    <row r="1" spans="1:8" ht="15" customHeight="1">
      <c r="F1" s="303"/>
    </row>
    <row r="2" spans="1:8" ht="15" customHeight="1">
      <c r="A2" s="597" t="s">
        <v>102</v>
      </c>
      <c r="B2" s="597"/>
      <c r="C2" s="597"/>
      <c r="D2" s="597"/>
      <c r="E2" s="597"/>
      <c r="F2" s="326">
        <f>'2020バレーＢ表'!D10</f>
        <v>0</v>
      </c>
      <c r="G2" s="304"/>
    </row>
    <row r="3" spans="1:8" ht="15" customHeight="1">
      <c r="A3" s="597"/>
      <c r="B3" s="597"/>
      <c r="C3" s="597"/>
      <c r="D3" s="597"/>
      <c r="E3" s="597"/>
      <c r="F3" s="327">
        <f>'2020バレーＢ表'!L10</f>
        <v>0</v>
      </c>
      <c r="G3" s="304"/>
    </row>
    <row r="4" spans="1:8" ht="15" customHeight="1">
      <c r="F4" s="303" t="s">
        <v>220</v>
      </c>
    </row>
    <row r="5" spans="1:8" ht="24.65" customHeight="1">
      <c r="A5" s="598" t="str">
        <f>CONCATENATE('2020バレーＢ表'!D10,"長殿")</f>
        <v>長殿</v>
      </c>
      <c r="B5" s="598"/>
      <c r="C5" s="598"/>
      <c r="D5" s="598"/>
      <c r="E5" s="598"/>
      <c r="F5" s="598"/>
    </row>
    <row r="6" spans="1:8" ht="5.15" customHeight="1"/>
    <row r="7" spans="1:8" ht="24.65" customHeight="1">
      <c r="B7" s="599" t="s">
        <v>87</v>
      </c>
      <c r="C7" s="599"/>
      <c r="D7" s="599"/>
      <c r="E7" s="599"/>
      <c r="F7" s="306"/>
    </row>
    <row r="8" spans="1:8" ht="5.5" customHeight="1">
      <c r="B8" s="306"/>
      <c r="C8" s="306"/>
      <c r="D8" s="306"/>
      <c r="E8" s="306"/>
      <c r="F8" s="306"/>
    </row>
    <row r="9" spans="1:8" ht="24.65" customHeight="1">
      <c r="B9" s="600" t="s">
        <v>76</v>
      </c>
      <c r="C9" s="601"/>
      <c r="D9" s="602">
        <f t="shared" ref="D9" si="0">$F$19</f>
        <v>0</v>
      </c>
      <c r="E9" s="603"/>
      <c r="F9" s="604"/>
    </row>
    <row r="10" spans="1:8" ht="5.5" customHeight="1">
      <c r="B10" s="307"/>
      <c r="C10" s="307"/>
      <c r="D10" s="308"/>
      <c r="E10" s="308"/>
      <c r="F10" s="308"/>
    </row>
    <row r="11" spans="1:8" ht="17.5" customHeight="1">
      <c r="B11" s="605" t="s">
        <v>83</v>
      </c>
      <c r="C11" s="605"/>
      <c r="D11" s="308"/>
      <c r="E11" s="308"/>
      <c r="F11" s="308"/>
    </row>
    <row r="12" spans="1:8" ht="35.15" customHeight="1">
      <c r="B12" s="596" t="s">
        <v>182</v>
      </c>
      <c r="C12" s="596"/>
      <c r="D12" s="596"/>
      <c r="E12" s="596"/>
      <c r="F12" s="596"/>
      <c r="G12" s="596"/>
      <c r="H12" s="328"/>
    </row>
    <row r="13" spans="1:8" ht="5.5" customHeight="1">
      <c r="B13" s="310"/>
    </row>
    <row r="14" spans="1:8" ht="17.5" customHeight="1">
      <c r="B14" s="310" t="str">
        <f>"【バレーボール競技・"&amp;F3&amp;"・第"&amp;F4&amp;"登録】"</f>
        <v>【バレーボール競技・0・第Ⅱ期登録】</v>
      </c>
    </row>
    <row r="15" spans="1:8" ht="17.5" customHeight="1">
      <c r="B15" s="606" t="s">
        <v>55</v>
      </c>
      <c r="C15" s="607"/>
      <c r="D15" s="329" t="s">
        <v>78</v>
      </c>
      <c r="E15" s="314" t="s">
        <v>75</v>
      </c>
      <c r="F15" s="330" t="s">
        <v>76</v>
      </c>
    </row>
    <row r="16" spans="1:8" ht="22.5" customHeight="1">
      <c r="B16" s="608" t="s">
        <v>56</v>
      </c>
      <c r="C16" s="609"/>
      <c r="D16" s="331">
        <v>500</v>
      </c>
      <c r="E16" s="332">
        <f>'2020バレーＢ表'!$U$3</f>
        <v>0</v>
      </c>
      <c r="F16" s="333">
        <f>D16*E16</f>
        <v>0</v>
      </c>
    </row>
    <row r="17" spans="2:7" ht="22.5" customHeight="1">
      <c r="B17" s="610" t="s">
        <v>57</v>
      </c>
      <c r="C17" s="611"/>
      <c r="D17" s="334">
        <v>500</v>
      </c>
      <c r="E17" s="332">
        <f>'2020バレーＢ表'!$W$3</f>
        <v>0</v>
      </c>
      <c r="F17" s="333">
        <f>D17*E17</f>
        <v>0</v>
      </c>
    </row>
    <row r="18" spans="2:7" ht="22.5" customHeight="1">
      <c r="B18" s="612" t="s">
        <v>58</v>
      </c>
      <c r="C18" s="613"/>
      <c r="D18" s="335">
        <v>500</v>
      </c>
      <c r="E18" s="332">
        <f>'2020バレーＢ表'!$Y$3</f>
        <v>0</v>
      </c>
      <c r="F18" s="333">
        <f>D18*E18</f>
        <v>0</v>
      </c>
    </row>
    <row r="19" spans="2:7" ht="22.5" customHeight="1">
      <c r="B19" s="310"/>
      <c r="C19" s="310"/>
      <c r="D19" s="310"/>
      <c r="E19" s="329" t="s">
        <v>77</v>
      </c>
      <c r="F19" s="336">
        <f>SUM(F16:F18)</f>
        <v>0</v>
      </c>
    </row>
    <row r="20" spans="2:7" ht="5.5" customHeight="1"/>
    <row r="21" spans="2:7" ht="17.5" customHeight="1">
      <c r="B21" s="305" t="s">
        <v>79</v>
      </c>
    </row>
    <row r="22" spans="2:7" ht="35.15" customHeight="1">
      <c r="B22" s="596" t="s">
        <v>84</v>
      </c>
      <c r="C22" s="596"/>
      <c r="D22" s="596"/>
      <c r="E22" s="596"/>
      <c r="F22" s="596"/>
      <c r="G22" s="596"/>
    </row>
    <row r="23" spans="2:7" ht="5.15" customHeight="1"/>
    <row r="24" spans="2:7" ht="17.5" customHeight="1">
      <c r="B24" s="310" t="s">
        <v>81</v>
      </c>
      <c r="C24" s="337" t="s">
        <v>221</v>
      </c>
    </row>
    <row r="25" spans="2:7" ht="15" customHeight="1"/>
    <row r="26" spans="2:7" ht="17.5" customHeight="1">
      <c r="B26" s="310"/>
      <c r="C26" s="310" t="s">
        <v>80</v>
      </c>
    </row>
    <row r="27" spans="2:7" ht="12.65" customHeight="1"/>
    <row r="28" spans="2:7" ht="15" customHeight="1">
      <c r="B28" s="338" t="s">
        <v>103</v>
      </c>
      <c r="C28" s="339" t="s">
        <v>183</v>
      </c>
      <c r="D28" s="340"/>
    </row>
    <row r="29" spans="2:7" ht="18" customHeight="1">
      <c r="C29" s="341" t="s">
        <v>185</v>
      </c>
    </row>
    <row r="39" spans="7:7">
      <c r="G39" s="342"/>
    </row>
    <row r="40" spans="7:7">
      <c r="G40" s="342"/>
    </row>
  </sheetData>
  <sheetProtection password="DD84"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40"/>
  <sheetViews>
    <sheetView view="pageBreakPreview" zoomScale="115" zoomScaleNormal="100" zoomScaleSheetLayoutView="115" workbookViewId="0"/>
  </sheetViews>
  <sheetFormatPr defaultColWidth="9" defaultRowHeight="13"/>
  <cols>
    <col min="1" max="1" width="5" style="305" customWidth="1"/>
    <col min="2" max="3" width="9" style="305"/>
    <col min="4" max="5" width="9.08203125" style="305" bestFit="1" customWidth="1"/>
    <col min="6" max="6" width="16.25" style="305" customWidth="1"/>
    <col min="7" max="7" width="1.33203125" style="305" customWidth="1"/>
    <col min="8" max="8" width="9.08203125" style="305" bestFit="1" customWidth="1"/>
    <col min="9" max="16384" width="9" style="305"/>
  </cols>
  <sheetData>
    <row r="1" spans="1:8" ht="15" customHeight="1">
      <c r="F1" s="303"/>
    </row>
    <row r="2" spans="1:8" ht="15" customHeight="1">
      <c r="A2" s="597" t="s">
        <v>102</v>
      </c>
      <c r="B2" s="597"/>
      <c r="C2" s="597"/>
      <c r="D2" s="597"/>
      <c r="E2" s="597"/>
      <c r="F2" s="326">
        <f>'2020バレーＢ表'!D10</f>
        <v>0</v>
      </c>
      <c r="G2" s="304"/>
    </row>
    <row r="3" spans="1:8" ht="15" customHeight="1">
      <c r="A3" s="597"/>
      <c r="B3" s="597"/>
      <c r="C3" s="597"/>
      <c r="D3" s="597"/>
      <c r="E3" s="597"/>
      <c r="F3" s="327">
        <f>'2020バレーＢ表'!L10</f>
        <v>0</v>
      </c>
      <c r="G3" s="304"/>
    </row>
    <row r="4" spans="1:8" ht="15" customHeight="1">
      <c r="F4" s="303" t="s">
        <v>222</v>
      </c>
    </row>
    <row r="5" spans="1:8" ht="24.65" customHeight="1">
      <c r="A5" s="598" t="str">
        <f>CONCATENATE('2020バレーＢ表'!D10,"長殿")</f>
        <v>長殿</v>
      </c>
      <c r="B5" s="598"/>
      <c r="C5" s="598"/>
      <c r="D5" s="598"/>
      <c r="E5" s="598"/>
      <c r="F5" s="598"/>
    </row>
    <row r="6" spans="1:8" ht="5.15" customHeight="1"/>
    <row r="7" spans="1:8" ht="24.65" customHeight="1">
      <c r="B7" s="599" t="s">
        <v>87</v>
      </c>
      <c r="C7" s="599"/>
      <c r="D7" s="599"/>
      <c r="E7" s="599"/>
      <c r="F7" s="306"/>
    </row>
    <row r="8" spans="1:8" ht="5.5" customHeight="1">
      <c r="B8" s="306"/>
      <c r="C8" s="306"/>
      <c r="D8" s="306"/>
      <c r="E8" s="306"/>
      <c r="F8" s="306"/>
    </row>
    <row r="9" spans="1:8" ht="24.65" customHeight="1">
      <c r="B9" s="600" t="s">
        <v>76</v>
      </c>
      <c r="C9" s="601"/>
      <c r="D9" s="602">
        <f t="shared" ref="D9" si="0">$F$19</f>
        <v>0</v>
      </c>
      <c r="E9" s="603"/>
      <c r="F9" s="604"/>
    </row>
    <row r="10" spans="1:8" ht="5.5" customHeight="1">
      <c r="B10" s="307"/>
      <c r="C10" s="307"/>
      <c r="D10" s="308"/>
      <c r="E10" s="308"/>
      <c r="F10" s="308"/>
    </row>
    <row r="11" spans="1:8" ht="17.5" customHeight="1">
      <c r="B11" s="605" t="s">
        <v>83</v>
      </c>
      <c r="C11" s="605"/>
      <c r="D11" s="308"/>
      <c r="E11" s="308"/>
      <c r="F11" s="308"/>
    </row>
    <row r="12" spans="1:8" ht="35.15" customHeight="1">
      <c r="B12" s="596" t="s">
        <v>182</v>
      </c>
      <c r="C12" s="596"/>
      <c r="D12" s="596"/>
      <c r="E12" s="596"/>
      <c r="F12" s="596"/>
      <c r="G12" s="596"/>
      <c r="H12" s="328"/>
    </row>
    <row r="13" spans="1:8" ht="5.5" customHeight="1">
      <c r="B13" s="310"/>
    </row>
    <row r="14" spans="1:8" ht="17.5" customHeight="1">
      <c r="B14" s="310" t="str">
        <f>"【バレーボール競技・"&amp;F3&amp;"・第"&amp;F4&amp;"登録】"</f>
        <v>【バレーボール競技・0・第Ⅲ期登録】</v>
      </c>
    </row>
    <row r="15" spans="1:8" ht="17.5" customHeight="1">
      <c r="B15" s="606" t="s">
        <v>55</v>
      </c>
      <c r="C15" s="607"/>
      <c r="D15" s="329" t="s">
        <v>78</v>
      </c>
      <c r="E15" s="314" t="s">
        <v>75</v>
      </c>
      <c r="F15" s="330" t="s">
        <v>76</v>
      </c>
    </row>
    <row r="16" spans="1:8" ht="22.5" customHeight="1">
      <c r="B16" s="608" t="s">
        <v>56</v>
      </c>
      <c r="C16" s="609"/>
      <c r="D16" s="331">
        <v>500</v>
      </c>
      <c r="E16" s="332">
        <f>'2020バレーＢ表'!$U$4</f>
        <v>0</v>
      </c>
      <c r="F16" s="333">
        <f>D16*E16</f>
        <v>0</v>
      </c>
    </row>
    <row r="17" spans="2:7" ht="22.5" customHeight="1">
      <c r="B17" s="610" t="s">
        <v>57</v>
      </c>
      <c r="C17" s="611"/>
      <c r="D17" s="334">
        <v>500</v>
      </c>
      <c r="E17" s="332">
        <f>'2020バレーＢ表'!$W$4</f>
        <v>0</v>
      </c>
      <c r="F17" s="333">
        <f>D17*E17</f>
        <v>0</v>
      </c>
    </row>
    <row r="18" spans="2:7" ht="22.5" customHeight="1">
      <c r="B18" s="612" t="s">
        <v>58</v>
      </c>
      <c r="C18" s="613"/>
      <c r="D18" s="335">
        <v>500</v>
      </c>
      <c r="E18" s="332">
        <f>'2020バレーＢ表'!$Y$4</f>
        <v>0</v>
      </c>
      <c r="F18" s="333">
        <f>D18*E18</f>
        <v>0</v>
      </c>
    </row>
    <row r="19" spans="2:7" ht="22.5" customHeight="1">
      <c r="B19" s="310"/>
      <c r="C19" s="310"/>
      <c r="D19" s="310"/>
      <c r="E19" s="329" t="s">
        <v>77</v>
      </c>
      <c r="F19" s="336">
        <f>SUM(F16:F18)</f>
        <v>0</v>
      </c>
    </row>
    <row r="20" spans="2:7" ht="5.5" customHeight="1"/>
    <row r="21" spans="2:7" ht="17.5" customHeight="1">
      <c r="B21" s="305" t="s">
        <v>79</v>
      </c>
    </row>
    <row r="22" spans="2:7" ht="35.15" customHeight="1">
      <c r="B22" s="596" t="s">
        <v>84</v>
      </c>
      <c r="C22" s="596"/>
      <c r="D22" s="596"/>
      <c r="E22" s="596"/>
      <c r="F22" s="596"/>
      <c r="G22" s="596"/>
    </row>
    <row r="23" spans="2:7" ht="5.15" customHeight="1"/>
    <row r="24" spans="2:7" ht="17.5" customHeight="1">
      <c r="B24" s="310" t="s">
        <v>81</v>
      </c>
      <c r="C24" s="337" t="s">
        <v>219</v>
      </c>
    </row>
    <row r="25" spans="2:7" ht="15" customHeight="1"/>
    <row r="26" spans="2:7" ht="17.5" customHeight="1">
      <c r="B26" s="310"/>
      <c r="C26" s="310" t="s">
        <v>80</v>
      </c>
    </row>
    <row r="27" spans="2:7" ht="12.65" customHeight="1"/>
    <row r="28" spans="2:7" ht="15" customHeight="1">
      <c r="B28" s="338" t="s">
        <v>103</v>
      </c>
      <c r="C28" s="339" t="s">
        <v>183</v>
      </c>
      <c r="D28" s="340"/>
    </row>
    <row r="29" spans="2:7" ht="18" customHeight="1">
      <c r="C29" s="341" t="s">
        <v>185</v>
      </c>
    </row>
    <row r="39" spans="7:7">
      <c r="G39" s="342"/>
    </row>
    <row r="40" spans="7:7">
      <c r="G40" s="342"/>
    </row>
  </sheetData>
  <sheetProtection password="DD84"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2020バレーＡ表</vt:lpstr>
      <vt:lpstr>2020最初に読んでください</vt:lpstr>
      <vt:lpstr>2020バレーＢ表</vt:lpstr>
      <vt:lpstr>2020バレーＣ表</vt:lpstr>
      <vt:lpstr>2020バレーＥ表</vt:lpstr>
      <vt:lpstr>2020-Ⅰ期領収書</vt:lpstr>
      <vt:lpstr>2020-Ⅱ期領収書</vt:lpstr>
      <vt:lpstr>2020-Ⅲ期領収書</vt:lpstr>
      <vt:lpstr>'2020-Ⅰ期領収書'!Print_Area</vt:lpstr>
      <vt:lpstr>'2020-Ⅱ期領収書'!Print_Area</vt:lpstr>
      <vt:lpstr>'2020-Ⅲ期領収書'!Print_Area</vt:lpstr>
      <vt:lpstr>'2020バレーＡ表'!Print_Area</vt:lpstr>
      <vt:lpstr>'2020バレーＢ表'!Print_Area</vt:lpstr>
      <vt:lpstr>'2020バレーＣ表'!Print_Area</vt:lpstr>
      <vt:lpstr>'2020バレーＥ表'!Print_Area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家治浩之助</dc:creator>
  <cp:lastModifiedBy>梶ヶ内健</cp:lastModifiedBy>
  <cp:lastPrinted>2020-02-03T11:27:49Z</cp:lastPrinted>
  <dcterms:created xsi:type="dcterms:W3CDTF">2017-04-29T06:30:45Z</dcterms:created>
  <dcterms:modified xsi:type="dcterms:W3CDTF">2020-02-11T07:38:24Z</dcterms:modified>
</cp:coreProperties>
</file>